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A113AD-E9EB-440A-8055-E7259B82498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5" i="1" l="1"/>
  <c r="M201" i="1"/>
  <c r="M222" i="1" s="1"/>
  <c r="L201" i="1"/>
  <c r="L222" i="1" s="1"/>
  <c r="K201" i="1"/>
  <c r="K222" i="1" s="1"/>
  <c r="J201" i="1"/>
  <c r="J222" i="1" s="1"/>
  <c r="I201" i="1"/>
  <c r="I222" i="1" s="1"/>
  <c r="H201" i="1"/>
  <c r="H222" i="1" s="1"/>
  <c r="G201" i="1"/>
  <c r="G222" i="1" s="1"/>
  <c r="F201" i="1"/>
  <c r="F222" i="1" s="1"/>
  <c r="E201" i="1"/>
  <c r="E222" i="1" s="1"/>
  <c r="D201" i="1"/>
  <c r="D222" i="1" s="1"/>
  <c r="Z198" i="1"/>
  <c r="Y198" i="1"/>
  <c r="X198" i="1"/>
  <c r="W198" i="1"/>
  <c r="V198" i="1"/>
  <c r="U198" i="1"/>
  <c r="T198" i="1"/>
  <c r="S198" i="1"/>
  <c r="R198" i="1"/>
  <c r="Q198" i="1"/>
  <c r="J185" i="1"/>
  <c r="M171" i="1"/>
  <c r="M185" i="1" s="1"/>
  <c r="L171" i="1"/>
  <c r="L185" i="1" s="1"/>
  <c r="K171" i="1"/>
  <c r="K185" i="1" s="1"/>
  <c r="J171" i="1"/>
  <c r="I171" i="1"/>
  <c r="I185" i="1" s="1"/>
  <c r="H171" i="1"/>
  <c r="H185" i="1" s="1"/>
  <c r="G171" i="1"/>
  <c r="G185" i="1" s="1"/>
  <c r="F171" i="1"/>
  <c r="F185" i="1" s="1"/>
  <c r="E171" i="1"/>
  <c r="E185" i="1" s="1"/>
  <c r="D171" i="1"/>
  <c r="D185" i="1" s="1"/>
  <c r="M143" i="1"/>
  <c r="L143" i="1"/>
  <c r="K143" i="1"/>
  <c r="J143" i="1"/>
  <c r="I143" i="1"/>
  <c r="H143" i="1"/>
  <c r="G143" i="1"/>
  <c r="F143" i="1"/>
  <c r="E143" i="1"/>
  <c r="D143" i="1"/>
  <c r="M142" i="1"/>
  <c r="L142" i="1"/>
  <c r="K142" i="1"/>
  <c r="J142" i="1"/>
  <c r="I142" i="1"/>
  <c r="H142" i="1"/>
  <c r="G142" i="1"/>
  <c r="F142" i="1"/>
  <c r="E142" i="1"/>
  <c r="D142" i="1"/>
  <c r="M141" i="1"/>
  <c r="L141" i="1"/>
  <c r="K141" i="1"/>
  <c r="J141" i="1"/>
  <c r="I141" i="1"/>
  <c r="H141" i="1"/>
  <c r="G141" i="1"/>
  <c r="F141" i="1"/>
  <c r="E141" i="1"/>
  <c r="D141" i="1"/>
  <c r="J136" i="1"/>
  <c r="M122" i="1"/>
  <c r="L122" i="1"/>
  <c r="K122" i="1"/>
  <c r="K124" i="1" s="1"/>
  <c r="J122" i="1"/>
  <c r="I122" i="1"/>
  <c r="I125" i="1" s="1"/>
  <c r="H122" i="1"/>
  <c r="G122" i="1"/>
  <c r="G124" i="1" s="1"/>
  <c r="F122" i="1"/>
  <c r="E122" i="1"/>
  <c r="E125" i="1" s="1"/>
  <c r="D122" i="1"/>
  <c r="G86" i="1"/>
  <c r="G84" i="1"/>
  <c r="D84" i="1"/>
  <c r="D81" i="1"/>
  <c r="D80" i="1"/>
  <c r="D79" i="1"/>
  <c r="D78" i="1"/>
  <c r="D77" i="1"/>
  <c r="D76" i="1"/>
  <c r="E75" i="1"/>
  <c r="C75" i="1"/>
  <c r="D74" i="1"/>
  <c r="E73" i="1"/>
  <c r="C73" i="1"/>
  <c r="D72" i="1"/>
  <c r="D55" i="1"/>
  <c r="D86" i="1" s="1"/>
  <c r="G51" i="1"/>
  <c r="E51" i="1"/>
  <c r="C51" i="1"/>
  <c r="G50" i="1"/>
  <c r="E50" i="1"/>
  <c r="C50" i="1"/>
  <c r="H49" i="1"/>
  <c r="F49" i="1"/>
  <c r="D49" i="1"/>
  <c r="I48" i="1"/>
  <c r="G48" i="1"/>
  <c r="E48" i="1"/>
  <c r="C48" i="1"/>
  <c r="H47" i="1"/>
  <c r="F47" i="1"/>
  <c r="D47" i="1"/>
  <c r="I46" i="1"/>
  <c r="G46" i="1"/>
  <c r="E46" i="1"/>
  <c r="C46" i="1"/>
  <c r="H45" i="1"/>
  <c r="F45" i="1"/>
  <c r="D45" i="1"/>
  <c r="I44" i="1"/>
  <c r="G44" i="1"/>
  <c r="E44" i="1"/>
  <c r="C44" i="1"/>
  <c r="H43" i="1"/>
  <c r="F43" i="1"/>
  <c r="D43" i="1"/>
  <c r="I42" i="1"/>
  <c r="G42" i="1"/>
  <c r="E42" i="1"/>
  <c r="C42" i="1"/>
  <c r="D25" i="1"/>
  <c r="C81" i="1" s="1"/>
  <c r="L23" i="1"/>
  <c r="K23" i="1"/>
  <c r="J23" i="1"/>
  <c r="I23" i="1"/>
  <c r="H23" i="1"/>
  <c r="G23" i="1"/>
  <c r="F23" i="1"/>
  <c r="E23" i="1"/>
  <c r="D23" i="1"/>
  <c r="C23" i="1"/>
  <c r="L22" i="1"/>
  <c r="K22" i="1"/>
  <c r="J22" i="1"/>
  <c r="I22" i="1"/>
  <c r="H22" i="1"/>
  <c r="G22" i="1"/>
  <c r="F22" i="1"/>
  <c r="E22" i="1"/>
  <c r="D22" i="1"/>
  <c r="C22" i="1"/>
  <c r="L21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L17" i="1"/>
  <c r="K17" i="1"/>
  <c r="J17" i="1"/>
  <c r="I17" i="1"/>
  <c r="H17" i="1"/>
  <c r="G17" i="1"/>
  <c r="F17" i="1"/>
  <c r="E17" i="1"/>
  <c r="D17" i="1"/>
  <c r="C17" i="1"/>
  <c r="L16" i="1"/>
  <c r="K16" i="1"/>
  <c r="J16" i="1"/>
  <c r="I16" i="1"/>
  <c r="H16" i="1"/>
  <c r="G16" i="1"/>
  <c r="F16" i="1"/>
  <c r="E16" i="1"/>
  <c r="D16" i="1"/>
  <c r="C16" i="1"/>
  <c r="L15" i="1"/>
  <c r="K15" i="1"/>
  <c r="J15" i="1"/>
  <c r="I15" i="1"/>
  <c r="H15" i="1"/>
  <c r="G15" i="1"/>
  <c r="F15" i="1"/>
  <c r="E15" i="1"/>
  <c r="D15" i="1"/>
  <c r="C15" i="1"/>
  <c r="L14" i="1"/>
  <c r="K14" i="1"/>
  <c r="J14" i="1"/>
  <c r="I14" i="1"/>
  <c r="H14" i="1"/>
  <c r="G14" i="1"/>
  <c r="F14" i="1"/>
  <c r="E14" i="1"/>
  <c r="D14" i="1"/>
  <c r="D26" i="1" s="1"/>
  <c r="C14" i="1"/>
  <c r="D27" i="1" l="1"/>
  <c r="D57" i="1"/>
  <c r="D42" i="1"/>
  <c r="D56" i="1" s="1"/>
  <c r="F42" i="1"/>
  <c r="H42" i="1"/>
  <c r="C43" i="1"/>
  <c r="E43" i="1"/>
  <c r="G43" i="1"/>
  <c r="I43" i="1"/>
  <c r="D44" i="1"/>
  <c r="F44" i="1"/>
  <c r="H44" i="1"/>
  <c r="C45" i="1"/>
  <c r="E45" i="1"/>
  <c r="G45" i="1"/>
  <c r="I45" i="1"/>
  <c r="D46" i="1"/>
  <c r="F46" i="1"/>
  <c r="H46" i="1"/>
  <c r="C47" i="1"/>
  <c r="E47" i="1"/>
  <c r="G47" i="1"/>
  <c r="I47" i="1"/>
  <c r="D48" i="1"/>
  <c r="F48" i="1"/>
  <c r="H48" i="1"/>
  <c r="C49" i="1"/>
  <c r="E49" i="1"/>
  <c r="G49" i="1"/>
  <c r="I49" i="1"/>
  <c r="D50" i="1"/>
  <c r="F50" i="1"/>
  <c r="H50" i="1"/>
  <c r="D51" i="1"/>
  <c r="F51" i="1"/>
  <c r="H51" i="1"/>
  <c r="C72" i="1"/>
  <c r="E72" i="1"/>
  <c r="D73" i="1"/>
  <c r="C74" i="1"/>
  <c r="E74" i="1"/>
  <c r="D75" i="1"/>
  <c r="C76" i="1"/>
  <c r="C77" i="1"/>
  <c r="C78" i="1"/>
  <c r="C79" i="1"/>
  <c r="C80" i="1"/>
  <c r="D211" i="1"/>
  <c r="D210" i="1"/>
  <c r="D209" i="1"/>
  <c r="D181" i="1"/>
  <c r="D180" i="1"/>
  <c r="D212" i="1"/>
  <c r="D205" i="1"/>
  <c r="D216" i="1" s="1"/>
  <c r="D217" i="1" s="1"/>
  <c r="D182" i="1"/>
  <c r="D179" i="1"/>
  <c r="D177" i="1"/>
  <c r="D176" i="1"/>
  <c r="D175" i="1"/>
  <c r="D178" i="1"/>
  <c r="D136" i="1"/>
  <c r="D133" i="1"/>
  <c r="D132" i="1"/>
  <c r="D131" i="1"/>
  <c r="D130" i="1"/>
  <c r="D129" i="1"/>
  <c r="D128" i="1"/>
  <c r="D127" i="1"/>
  <c r="D126" i="1"/>
  <c r="D125" i="1"/>
  <c r="F211" i="1"/>
  <c r="F210" i="1"/>
  <c r="F207" i="1"/>
  <c r="F203" i="1"/>
  <c r="F181" i="1"/>
  <c r="F180" i="1"/>
  <c r="F212" i="1"/>
  <c r="F208" i="1"/>
  <c r="F182" i="1"/>
  <c r="F178" i="1"/>
  <c r="F177" i="1"/>
  <c r="F173" i="1"/>
  <c r="F186" i="1" s="1"/>
  <c r="F187" i="1" s="1"/>
  <c r="F136" i="1"/>
  <c r="F133" i="1"/>
  <c r="F132" i="1"/>
  <c r="F131" i="1"/>
  <c r="F130" i="1"/>
  <c r="F129" i="1"/>
  <c r="F128" i="1"/>
  <c r="F127" i="1"/>
  <c r="F126" i="1"/>
  <c r="F125" i="1"/>
  <c r="F124" i="1"/>
  <c r="H212" i="1"/>
  <c r="H207" i="1"/>
  <c r="H204" i="1"/>
  <c r="H203" i="1"/>
  <c r="H182" i="1"/>
  <c r="H177" i="1"/>
  <c r="H174" i="1"/>
  <c r="H173" i="1"/>
  <c r="H136" i="1"/>
  <c r="H133" i="1"/>
  <c r="H132" i="1"/>
  <c r="H131" i="1"/>
  <c r="H130" i="1"/>
  <c r="H129" i="1"/>
  <c r="H128" i="1"/>
  <c r="H127" i="1"/>
  <c r="H126" i="1"/>
  <c r="H125" i="1"/>
  <c r="H124" i="1"/>
  <c r="H137" i="1" s="1"/>
  <c r="H138" i="1" s="1"/>
  <c r="J208" i="1"/>
  <c r="J207" i="1"/>
  <c r="J203" i="1"/>
  <c r="J210" i="1"/>
  <c r="J206" i="1"/>
  <c r="J180" i="1"/>
  <c r="J178" i="1"/>
  <c r="J177" i="1"/>
  <c r="J176" i="1"/>
  <c r="J173" i="1"/>
  <c r="J186" i="1" s="1"/>
  <c r="J187" i="1" s="1"/>
  <c r="J215" i="1" s="1"/>
  <c r="J133" i="1"/>
  <c r="J132" i="1"/>
  <c r="J131" i="1"/>
  <c r="J130" i="1"/>
  <c r="J129" i="1"/>
  <c r="J128" i="1"/>
  <c r="J127" i="1"/>
  <c r="J126" i="1"/>
  <c r="J125" i="1"/>
  <c r="J124" i="1"/>
  <c r="J137" i="1" s="1"/>
  <c r="J138" i="1" s="1"/>
  <c r="L211" i="1"/>
  <c r="L210" i="1"/>
  <c r="L209" i="1"/>
  <c r="L205" i="1"/>
  <c r="L203" i="1"/>
  <c r="L181" i="1"/>
  <c r="L180" i="1"/>
  <c r="L179" i="1"/>
  <c r="L206" i="1"/>
  <c r="L176" i="1"/>
  <c r="L175" i="1"/>
  <c r="L173" i="1"/>
  <c r="L186" i="1" s="1"/>
  <c r="L187" i="1" s="1"/>
  <c r="L136" i="1"/>
  <c r="L133" i="1"/>
  <c r="L132" i="1"/>
  <c r="L131" i="1"/>
  <c r="L130" i="1"/>
  <c r="L129" i="1"/>
  <c r="L128" i="1"/>
  <c r="L127" i="1"/>
  <c r="L126" i="1"/>
  <c r="L125" i="1"/>
  <c r="L124" i="1"/>
  <c r="D124" i="1"/>
  <c r="D137" i="1" s="1"/>
  <c r="D138" i="1" s="1"/>
  <c r="E212" i="1"/>
  <c r="E204" i="1"/>
  <c r="E182" i="1"/>
  <c r="E211" i="1"/>
  <c r="E210" i="1"/>
  <c r="E209" i="1"/>
  <c r="E207" i="1"/>
  <c r="E181" i="1"/>
  <c r="E180" i="1"/>
  <c r="E136" i="1"/>
  <c r="E133" i="1"/>
  <c r="E132" i="1"/>
  <c r="E131" i="1"/>
  <c r="E130" i="1"/>
  <c r="E129" i="1"/>
  <c r="E128" i="1"/>
  <c r="E127" i="1"/>
  <c r="E126" i="1"/>
  <c r="E179" i="1"/>
  <c r="E177" i="1"/>
  <c r="E174" i="1"/>
  <c r="G209" i="1"/>
  <c r="G182" i="1"/>
  <c r="G211" i="1"/>
  <c r="G210" i="1"/>
  <c r="G207" i="1"/>
  <c r="G204" i="1"/>
  <c r="G203" i="1"/>
  <c r="G216" i="1" s="1"/>
  <c r="G217" i="1" s="1"/>
  <c r="G181" i="1"/>
  <c r="G180" i="1"/>
  <c r="G179" i="1"/>
  <c r="G174" i="1"/>
  <c r="G173" i="1"/>
  <c r="G136" i="1"/>
  <c r="G133" i="1"/>
  <c r="G132" i="1"/>
  <c r="G131" i="1"/>
  <c r="G130" i="1"/>
  <c r="G129" i="1"/>
  <c r="G128" i="1"/>
  <c r="G127" i="1"/>
  <c r="G126" i="1"/>
  <c r="G178" i="1"/>
  <c r="G177" i="1"/>
  <c r="G175" i="1"/>
  <c r="I210" i="1"/>
  <c r="I206" i="1"/>
  <c r="I205" i="1"/>
  <c r="I182" i="1"/>
  <c r="I180" i="1"/>
  <c r="I212" i="1"/>
  <c r="I207" i="1"/>
  <c r="I204" i="1"/>
  <c r="I203" i="1"/>
  <c r="I216" i="1" s="1"/>
  <c r="I217" i="1" s="1"/>
  <c r="I175" i="1"/>
  <c r="I174" i="1"/>
  <c r="I173" i="1"/>
  <c r="I136" i="1"/>
  <c r="I133" i="1"/>
  <c r="I132" i="1"/>
  <c r="I131" i="1"/>
  <c r="I130" i="1"/>
  <c r="I129" i="1"/>
  <c r="I128" i="1"/>
  <c r="I127" i="1"/>
  <c r="I126" i="1"/>
  <c r="I177" i="1"/>
  <c r="I176" i="1"/>
  <c r="K212" i="1"/>
  <c r="K206" i="1"/>
  <c r="K209" i="1"/>
  <c r="K208" i="1"/>
  <c r="K207" i="1"/>
  <c r="K205" i="1"/>
  <c r="K203" i="1"/>
  <c r="K182" i="1"/>
  <c r="K173" i="1"/>
  <c r="K136" i="1"/>
  <c r="K133" i="1"/>
  <c r="K132" i="1"/>
  <c r="K131" i="1"/>
  <c r="K130" i="1"/>
  <c r="K129" i="1"/>
  <c r="K128" i="1"/>
  <c r="K127" i="1"/>
  <c r="K126" i="1"/>
  <c r="K179" i="1"/>
  <c r="K178" i="1"/>
  <c r="K177" i="1"/>
  <c r="K176" i="1"/>
  <c r="K175" i="1"/>
  <c r="M207" i="1"/>
  <c r="M206" i="1"/>
  <c r="M204" i="1"/>
  <c r="M210" i="1"/>
  <c r="M209" i="1"/>
  <c r="M205" i="1"/>
  <c r="M203" i="1"/>
  <c r="M216" i="1" s="1"/>
  <c r="M217" i="1" s="1"/>
  <c r="M180" i="1"/>
  <c r="M179" i="1"/>
  <c r="M177" i="1"/>
  <c r="M173" i="1"/>
  <c r="M136" i="1"/>
  <c r="M133" i="1"/>
  <c r="M132" i="1"/>
  <c r="M131" i="1"/>
  <c r="M130" i="1"/>
  <c r="M129" i="1"/>
  <c r="M128" i="1"/>
  <c r="M127" i="1"/>
  <c r="M126" i="1"/>
  <c r="M125" i="1"/>
  <c r="M176" i="1"/>
  <c r="M175" i="1"/>
  <c r="M174" i="1"/>
  <c r="E124" i="1"/>
  <c r="E137" i="1" s="1"/>
  <c r="E138" i="1" s="1"/>
  <c r="I124" i="1"/>
  <c r="M124" i="1"/>
  <c r="M137" i="1" s="1"/>
  <c r="M138" i="1" s="1"/>
  <c r="G125" i="1"/>
  <c r="G137" i="1" s="1"/>
  <c r="G138" i="1" s="1"/>
  <c r="K125" i="1"/>
  <c r="K137" i="1" s="1"/>
  <c r="K138" i="1" s="1"/>
  <c r="D215" i="1"/>
  <c r="F215" i="1"/>
  <c r="H215" i="1"/>
  <c r="L215" i="1"/>
  <c r="D221" i="1"/>
  <c r="F221" i="1"/>
  <c r="H221" i="1"/>
  <c r="J221" i="1"/>
  <c r="L221" i="1"/>
  <c r="E215" i="1"/>
  <c r="G215" i="1"/>
  <c r="I215" i="1"/>
  <c r="K215" i="1"/>
  <c r="M215" i="1"/>
  <c r="E221" i="1"/>
  <c r="G221" i="1"/>
  <c r="I221" i="1"/>
  <c r="K221" i="1"/>
  <c r="M221" i="1"/>
  <c r="M186" i="1" l="1"/>
  <c r="M187" i="1" s="1"/>
  <c r="E216" i="1"/>
  <c r="E217" i="1" s="1"/>
  <c r="L220" i="1"/>
  <c r="H220" i="1"/>
  <c r="I137" i="1"/>
  <c r="I138" i="1" s="1"/>
  <c r="K186" i="1"/>
  <c r="K187" i="1" s="1"/>
  <c r="K216" i="1"/>
  <c r="K217" i="1" s="1"/>
  <c r="I186" i="1"/>
  <c r="I187" i="1" s="1"/>
  <c r="G186" i="1"/>
  <c r="G187" i="1" s="1"/>
  <c r="E186" i="1"/>
  <c r="E187" i="1" s="1"/>
  <c r="E220" i="1"/>
  <c r="L137" i="1"/>
  <c r="L138" i="1" s="1"/>
  <c r="L216" i="1"/>
  <c r="L217" i="1" s="1"/>
  <c r="J220" i="1"/>
  <c r="J216" i="1"/>
  <c r="J217" i="1" s="1"/>
  <c r="H186" i="1"/>
  <c r="H187" i="1" s="1"/>
  <c r="H216" i="1"/>
  <c r="H217" i="1" s="1"/>
  <c r="F137" i="1"/>
  <c r="F138" i="1" s="1"/>
  <c r="D186" i="1"/>
  <c r="D187" i="1" s="1"/>
  <c r="D85" i="1"/>
  <c r="F220" i="1"/>
  <c r="F216" i="1"/>
  <c r="F217" i="1" s="1"/>
  <c r="D220" i="1"/>
  <c r="K220" i="1" l="1"/>
  <c r="G220" i="1"/>
  <c r="I220" i="1"/>
  <c r="M220" i="1"/>
</calcChain>
</file>

<file path=xl/sharedStrings.xml><?xml version="1.0" encoding="utf-8"?>
<sst xmlns="http://schemas.openxmlformats.org/spreadsheetml/2006/main" count="129" uniqueCount="17">
  <si>
    <t>Ri</t>
  </si>
  <si>
    <t>СР</t>
  </si>
  <si>
    <t>СКВ ед</t>
  </si>
  <si>
    <t>СКВ СР</t>
  </si>
  <si>
    <t>№ замера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</si>
  <si>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</si>
  <si>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</si>
  <si>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</si>
  <si>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</si>
  <si>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</si>
  <si>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</si>
  <si>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</si>
  <si>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</si>
  <si>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</si>
  <si>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</si>
  <si>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СР.</t>
  </si>
  <si>
    <t>СКВ. СР.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</si>
</sst>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"/>
    <numFmt numFmtId="165" formatCode="#,##0.000"/>
    <numFmt numFmtId="166" formatCode="0.000"/>
    <numFmt numFmtId="167" formatCode="0.0000"/>
    <numFmt numFmtId="168" formatCode="#,##0_р_.;\-#,##0_р_."/>
    <numFmt numFmtId="169" formatCode="0.00000"/>
  </numFmts>
  <fonts count="2" x14ac:knownFonts="1">
    <font>
      <sz val="11"/>
      <color theme="1"/>
      <name val="Aptos Narrow"/>
      <family val="2"/>
      <charset val="204"/>
    </font>
    <font>
      <sz val="11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 applyProtection="1"/>
    <xf numFmtId="4" fontId="1" fillId="0" borderId="0" xfId="0" applyNumberFormat="1" applyFont="1" applyAlignment="1" applyProtection="1"/>
    <xf numFmtId="4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/>
    <xf numFmtId="164" fontId="1" fillId="0" borderId="1" xfId="0" applyNumberFormat="1" applyFont="1" applyBorder="1" applyAlignment="1" applyProtection="1"/>
    <xf numFmtId="165" fontId="1" fillId="0" borderId="0" xfId="0" applyNumberFormat="1" applyFont="1" applyBorder="1" applyAlignment="1" applyProtection="1"/>
    <xf numFmtId="166" fontId="1" fillId="0" borderId="1" xfId="0" applyNumberFormat="1" applyFont="1" applyBorder="1" applyAlignment="1" applyProtection="1"/>
    <xf numFmtId="167" fontId="1" fillId="0" borderId="1" xfId="0" applyNumberFormat="1" applyFont="1" applyBorder="1" applyAlignment="1" applyProtection="1"/>
    <xf numFmtId="4" fontId="1" fillId="0" borderId="0" xfId="0" applyNumberFormat="1" applyFont="1" applyBorder="1" applyAlignment="1" applyProtection="1">
      <alignment horizontal="center"/>
    </xf>
    <xf numFmtId="4" fontId="1" fillId="0" borderId="0" xfId="0" applyNumberFormat="1" applyFont="1" applyBorder="1" applyAlignment="1" applyProtection="1"/>
    <xf numFmtId="167" fontId="1" fillId="0" borderId="0" xfId="0" applyNumberFormat="1" applyFont="1" applyBorder="1" applyAlignment="1" applyProtection="1"/>
    <xf numFmtId="165" fontId="1" fillId="0" borderId="1" xfId="0" applyNumberFormat="1" applyFont="1" applyBorder="1" applyAlignment="1" applyProtection="1"/>
    <xf numFmtId="168" fontId="1" fillId="0" borderId="1" xfId="0" applyNumberFormat="1" applyFont="1" applyBorder="1" applyAlignment="1" applyProtection="1">
      <alignment horizontal="center"/>
    </xf>
    <xf numFmtId="169" fontId="1" fillId="0" borderId="1" xfId="0" applyNumberFormat="1" applyFont="1" applyBorder="1" applyAlignment="1" applyProtection="1"/>
    <xf numFmtId="165" fontId="1" fillId="0" borderId="1" xfId="0" applyNumberFormat="1" applyFont="1" applyBorder="1" applyAlignment="1" applyProtection="1">
      <alignment horizontal="center"/>
    </xf>
    <xf numFmtId="168" fontId="1" fillId="0" borderId="0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Лист1!$O$1</c:f>
              <c:strCache>
                <c:ptCount val="1"/>
                <c:pt idx="0">
                  <c:v>Ri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Лист1!$D$26</c:f>
                <c:numCache>
                  <c:formatCode>General</c:formatCode>
                  <c:ptCount val="1"/>
                  <c:pt idx="0">
                    <c:v>1.402558988838515E-2</c:v>
                  </c:pt>
                </c:numCache>
              </c:numRef>
            </c:plus>
            <c:minus>
              <c:numRef>
                <c:f>Лист1!$D$26</c:f>
                <c:numCache>
                  <c:formatCode>General</c:formatCode>
                  <c:ptCount val="1"/>
                  <c:pt idx="0">
                    <c:v>1.402558988838515E-2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Лист1!$O$2:$O$222</c:f>
              <c:numCache>
                <c:formatCode>#,##0.00</c:formatCode>
                <c:ptCount val="221"/>
                <c:pt idx="0">
                  <c:v>2.68</c:v>
                </c:pt>
                <c:pt idx="1">
                  <c:v>2.66</c:v>
                </c:pt>
                <c:pt idx="2">
                  <c:v>2.65</c:v>
                </c:pt>
                <c:pt idx="3">
                  <c:v>2.67</c:v>
                </c:pt>
                <c:pt idx="4">
                  <c:v>2.68</c:v>
                </c:pt>
                <c:pt idx="5">
                  <c:v>2.69</c:v>
                </c:pt>
                <c:pt idx="6">
                  <c:v>2.69</c:v>
                </c:pt>
                <c:pt idx="7">
                  <c:v>2.69</c:v>
                </c:pt>
                <c:pt idx="8">
                  <c:v>2.67</c:v>
                </c:pt>
                <c:pt idx="9">
                  <c:v>2.67</c:v>
                </c:pt>
                <c:pt idx="10">
                  <c:v>2.66</c:v>
                </c:pt>
                <c:pt idx="11">
                  <c:v>2.69</c:v>
                </c:pt>
                <c:pt idx="12">
                  <c:v>2.67</c:v>
                </c:pt>
                <c:pt idx="13">
                  <c:v>2.68</c:v>
                </c:pt>
                <c:pt idx="14">
                  <c:v>2.68</c:v>
                </c:pt>
                <c:pt idx="15">
                  <c:v>2.68</c:v>
                </c:pt>
                <c:pt idx="16">
                  <c:v>2.68</c:v>
                </c:pt>
                <c:pt idx="17">
                  <c:v>2.67</c:v>
                </c:pt>
                <c:pt idx="18">
                  <c:v>2.68</c:v>
                </c:pt>
                <c:pt idx="19">
                  <c:v>2.65</c:v>
                </c:pt>
                <c:pt idx="20">
                  <c:v>2.68</c:v>
                </c:pt>
                <c:pt idx="21">
                  <c:v>2.67</c:v>
                </c:pt>
                <c:pt idx="22">
                  <c:v>2.65</c:v>
                </c:pt>
                <c:pt idx="23">
                  <c:v>2.66</c:v>
                </c:pt>
                <c:pt idx="24">
                  <c:v>2.67</c:v>
                </c:pt>
                <c:pt idx="25">
                  <c:v>2.68</c:v>
                </c:pt>
                <c:pt idx="26">
                  <c:v>2.69</c:v>
                </c:pt>
                <c:pt idx="27">
                  <c:v>2.66</c:v>
                </c:pt>
                <c:pt idx="28">
                  <c:v>2.68</c:v>
                </c:pt>
                <c:pt idx="29">
                  <c:v>2.66</c:v>
                </c:pt>
                <c:pt idx="30">
                  <c:v>2.66</c:v>
                </c:pt>
                <c:pt idx="31">
                  <c:v>2.67</c:v>
                </c:pt>
                <c:pt idx="32">
                  <c:v>2.66</c:v>
                </c:pt>
                <c:pt idx="33">
                  <c:v>2.66</c:v>
                </c:pt>
                <c:pt idx="34">
                  <c:v>2.68</c:v>
                </c:pt>
                <c:pt idx="35">
                  <c:v>2.67</c:v>
                </c:pt>
                <c:pt idx="36">
                  <c:v>2.67</c:v>
                </c:pt>
                <c:pt idx="37">
                  <c:v>2.66</c:v>
                </c:pt>
                <c:pt idx="38">
                  <c:v>2.69</c:v>
                </c:pt>
                <c:pt idx="39">
                  <c:v>2.69</c:v>
                </c:pt>
                <c:pt idx="40">
                  <c:v>2.67</c:v>
                </c:pt>
                <c:pt idx="41">
                  <c:v>2.64</c:v>
                </c:pt>
                <c:pt idx="42">
                  <c:v>2.65</c:v>
                </c:pt>
                <c:pt idx="43">
                  <c:v>2.67</c:v>
                </c:pt>
                <c:pt idx="44">
                  <c:v>2.68</c:v>
                </c:pt>
                <c:pt idx="45">
                  <c:v>2.67</c:v>
                </c:pt>
                <c:pt idx="46">
                  <c:v>2.66</c:v>
                </c:pt>
                <c:pt idx="47">
                  <c:v>2.66</c:v>
                </c:pt>
                <c:pt idx="48">
                  <c:v>2.68</c:v>
                </c:pt>
                <c:pt idx="49">
                  <c:v>2.68</c:v>
                </c:pt>
                <c:pt idx="50">
                  <c:v>2.66</c:v>
                </c:pt>
                <c:pt idx="51">
                  <c:v>2.67</c:v>
                </c:pt>
                <c:pt idx="52">
                  <c:v>2.67</c:v>
                </c:pt>
                <c:pt idx="53">
                  <c:v>2.67</c:v>
                </c:pt>
                <c:pt idx="54">
                  <c:v>2.68</c:v>
                </c:pt>
                <c:pt idx="55">
                  <c:v>2.66</c:v>
                </c:pt>
                <c:pt idx="56">
                  <c:v>2.69</c:v>
                </c:pt>
                <c:pt idx="57">
                  <c:v>2.68</c:v>
                </c:pt>
                <c:pt idx="58">
                  <c:v>2.66</c:v>
                </c:pt>
                <c:pt idx="59">
                  <c:v>2.67</c:v>
                </c:pt>
                <c:pt idx="60">
                  <c:v>2.68</c:v>
                </c:pt>
                <c:pt idx="61">
                  <c:v>2.65</c:v>
                </c:pt>
                <c:pt idx="62">
                  <c:v>2.66</c:v>
                </c:pt>
                <c:pt idx="63">
                  <c:v>2.66</c:v>
                </c:pt>
                <c:pt idx="64">
                  <c:v>2.65</c:v>
                </c:pt>
                <c:pt idx="65">
                  <c:v>2.67</c:v>
                </c:pt>
                <c:pt idx="66">
                  <c:v>2.66</c:v>
                </c:pt>
                <c:pt idx="67">
                  <c:v>2.65</c:v>
                </c:pt>
                <c:pt idx="68">
                  <c:v>2.65</c:v>
                </c:pt>
                <c:pt idx="69">
                  <c:v>2.67</c:v>
                </c:pt>
                <c:pt idx="70">
                  <c:v>2.66</c:v>
                </c:pt>
                <c:pt idx="71">
                  <c:v>2.65</c:v>
                </c:pt>
                <c:pt idx="72">
                  <c:v>2.65</c:v>
                </c:pt>
                <c:pt idx="73">
                  <c:v>2.66</c:v>
                </c:pt>
                <c:pt idx="74">
                  <c:v>2.66</c:v>
                </c:pt>
                <c:pt idx="75">
                  <c:v>2.64</c:v>
                </c:pt>
                <c:pt idx="76">
                  <c:v>2.68</c:v>
                </c:pt>
                <c:pt idx="77">
                  <c:v>2.66</c:v>
                </c:pt>
                <c:pt idx="78">
                  <c:v>2.66</c:v>
                </c:pt>
                <c:pt idx="79">
                  <c:v>2.67</c:v>
                </c:pt>
                <c:pt idx="80">
                  <c:v>2.68</c:v>
                </c:pt>
                <c:pt idx="81">
                  <c:v>2.67</c:v>
                </c:pt>
                <c:pt idx="82">
                  <c:v>2.66</c:v>
                </c:pt>
                <c:pt idx="83">
                  <c:v>2.64</c:v>
                </c:pt>
                <c:pt idx="84">
                  <c:v>2.63</c:v>
                </c:pt>
                <c:pt idx="85">
                  <c:v>2.65</c:v>
                </c:pt>
                <c:pt idx="86">
                  <c:v>2.66</c:v>
                </c:pt>
                <c:pt idx="87">
                  <c:v>2.66</c:v>
                </c:pt>
                <c:pt idx="88">
                  <c:v>2.67</c:v>
                </c:pt>
                <c:pt idx="89">
                  <c:v>2.66</c:v>
                </c:pt>
                <c:pt idx="90">
                  <c:v>2.66</c:v>
                </c:pt>
                <c:pt idx="91">
                  <c:v>2.69</c:v>
                </c:pt>
                <c:pt idx="92">
                  <c:v>2.69</c:v>
                </c:pt>
                <c:pt idx="93">
                  <c:v>2.68</c:v>
                </c:pt>
                <c:pt idx="94">
                  <c:v>2.7</c:v>
                </c:pt>
                <c:pt idx="95">
                  <c:v>2.68</c:v>
                </c:pt>
                <c:pt idx="96">
                  <c:v>2.65</c:v>
                </c:pt>
                <c:pt idx="97">
                  <c:v>2.67</c:v>
                </c:pt>
                <c:pt idx="98">
                  <c:v>2.65</c:v>
                </c:pt>
                <c:pt idx="99">
                  <c:v>2.64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953-4E4C-A2A7-8B7BB89E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715983"/>
        <c:axId val="1334725135"/>
      </c:scatterChart>
      <c:valAx>
        <c:axId val="1334715983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N, </a:t>
                </a:r>
                <a:r>
                  <a:rPr lang="ru-RU" sz="1400"/>
                  <a:t>шт.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4725135"/>
        <c:crosses val="autoZero"/>
        <c:crossBetween val="midCat"/>
      </c:valAx>
      <c:valAx>
        <c:axId val="133472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R</a:t>
                </a:r>
                <a:r>
                  <a:rPr lang="en-US" sz="800"/>
                  <a:t>i</a:t>
                </a:r>
                <a:r>
                  <a:rPr lang="en-US" sz="1400"/>
                  <a:t>, </a:t>
                </a:r>
                <a:r>
                  <a:rPr lang="ru-RU" sz="1400"/>
                  <a:t>Ом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47159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571013</xdr:colOff>
      <xdr:row>0</xdr:row>
      <xdr:rowOff>177978</xdr:rowOff>
    </xdr:from>
    <xdr:to>
      <xdr:col>23</xdr:col>
      <xdr:colOff>571013</xdr:colOff>
      <xdr:row>15</xdr:row>
      <xdr:rowOff>63678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EEF0603-71F1-4A92-9759-02679C6BC9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2"/>
  <sheetViews>
    <sheetView tabSelected="1" topLeftCell="A121" zoomScaleNormal="100" workbookViewId="0">
      <selection activeCell="O135" sqref="O135"/>
    </sheetView>
  </sheetViews>
  <sheetFormatPr defaultColWidth="8.5703125" defaultRowHeight="14.25" customHeight="1" x14ac:dyDescent="0.25"/>
  <cols>
    <col min="1" max="1" width="8.5703125" style="1"/>
    <col min="2" max="2" width="8.7109375" style="2" customWidth="1"/>
    <col min="3" max="3" width="10.85546875" style="2" customWidth="1"/>
    <col min="4" max="4" width="9.42578125" style="2" customWidth="1"/>
    <col min="5" max="6" width="8.5703125" style="1"/>
    <col min="7" max="7" width="8" style="2" customWidth="1"/>
    <col min="8" max="13" width="8.5703125" style="1"/>
    <col min="14" max="15" width="9.28515625" style="2" customWidth="1"/>
    <col min="16" max="16384" width="8.5703125" style="1"/>
  </cols>
  <sheetData>
    <row r="1" spans="1:15" ht="15" x14ac:dyDescent="0.25">
      <c r="A1" s="3"/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O1" s="2" t="s">
        <v>0</v>
      </c>
    </row>
    <row r="2" spans="1:15" ht="15" x14ac:dyDescent="0.25">
      <c r="A2" s="3"/>
      <c r="C2" s="5">
        <v>2.68</v>
      </c>
      <c r="D2" s="5">
        <v>2.66</v>
      </c>
      <c r="E2" s="5">
        <v>2.68</v>
      </c>
      <c r="F2" s="5">
        <v>2.66</v>
      </c>
      <c r="G2" s="5">
        <v>2.67</v>
      </c>
      <c r="H2" s="5">
        <v>2.66</v>
      </c>
      <c r="I2" s="5">
        <v>2.68</v>
      </c>
      <c r="J2" s="5">
        <v>2.66</v>
      </c>
      <c r="K2" s="5">
        <v>2.68</v>
      </c>
      <c r="L2" s="5">
        <v>2.66</v>
      </c>
      <c r="O2" s="5">
        <v>2.68</v>
      </c>
    </row>
    <row r="3" spans="1:15" ht="15" x14ac:dyDescent="0.25">
      <c r="A3" s="3"/>
      <c r="C3" s="5">
        <v>2.66</v>
      </c>
      <c r="D3" s="5">
        <v>2.69</v>
      </c>
      <c r="E3" s="5">
        <v>2.67</v>
      </c>
      <c r="F3" s="5">
        <v>2.67</v>
      </c>
      <c r="G3" s="5">
        <v>2.64</v>
      </c>
      <c r="H3" s="5">
        <v>2.67</v>
      </c>
      <c r="I3" s="5">
        <v>2.65</v>
      </c>
      <c r="J3" s="5">
        <v>2.65</v>
      </c>
      <c r="K3" s="5">
        <v>2.67</v>
      </c>
      <c r="L3" s="5">
        <v>2.69</v>
      </c>
      <c r="O3" s="5">
        <v>2.66</v>
      </c>
    </row>
    <row r="4" spans="1:15" ht="15" x14ac:dyDescent="0.25">
      <c r="A4" s="3"/>
      <c r="C4" s="5">
        <v>2.65</v>
      </c>
      <c r="D4" s="5">
        <v>2.67</v>
      </c>
      <c r="E4" s="5">
        <v>2.65</v>
      </c>
      <c r="F4" s="5">
        <v>2.66</v>
      </c>
      <c r="G4" s="5">
        <v>2.65</v>
      </c>
      <c r="H4" s="5">
        <v>2.67</v>
      </c>
      <c r="I4" s="5">
        <v>2.66</v>
      </c>
      <c r="J4" s="5">
        <v>2.65</v>
      </c>
      <c r="K4" s="5">
        <v>2.66</v>
      </c>
      <c r="L4" s="5">
        <v>2.69</v>
      </c>
      <c r="O4" s="5">
        <v>2.65</v>
      </c>
    </row>
    <row r="5" spans="1:15" ht="15" x14ac:dyDescent="0.25">
      <c r="A5" s="3"/>
      <c r="C5" s="5">
        <v>2.67</v>
      </c>
      <c r="D5" s="5">
        <v>2.68</v>
      </c>
      <c r="E5" s="5">
        <v>2.66</v>
      </c>
      <c r="F5" s="5">
        <v>2.66</v>
      </c>
      <c r="G5" s="5">
        <v>2.67</v>
      </c>
      <c r="H5" s="5">
        <v>2.67</v>
      </c>
      <c r="I5" s="5">
        <v>2.66</v>
      </c>
      <c r="J5" s="5">
        <v>2.66</v>
      </c>
      <c r="K5" s="5">
        <v>2.64</v>
      </c>
      <c r="L5" s="5">
        <v>2.68</v>
      </c>
      <c r="O5" s="5">
        <v>2.67</v>
      </c>
    </row>
    <row r="6" spans="1:15" ht="15" x14ac:dyDescent="0.25">
      <c r="A6" s="3"/>
      <c r="C6" s="5">
        <v>2.68</v>
      </c>
      <c r="D6" s="5">
        <v>2.68</v>
      </c>
      <c r="E6" s="5">
        <v>2.67</v>
      </c>
      <c r="F6" s="5">
        <v>2.68</v>
      </c>
      <c r="G6" s="5">
        <v>2.68</v>
      </c>
      <c r="H6" s="5">
        <v>2.68</v>
      </c>
      <c r="I6" s="5">
        <v>2.65</v>
      </c>
      <c r="J6" s="5">
        <v>2.66</v>
      </c>
      <c r="K6" s="5">
        <v>2.63</v>
      </c>
      <c r="L6" s="5">
        <v>2.7</v>
      </c>
      <c r="O6" s="5">
        <v>2.68</v>
      </c>
    </row>
    <row r="7" spans="1:15" ht="15" x14ac:dyDescent="0.25">
      <c r="A7" s="3"/>
      <c r="C7" s="5">
        <v>2.69</v>
      </c>
      <c r="D7" s="5">
        <v>2.68</v>
      </c>
      <c r="E7" s="5">
        <v>2.68</v>
      </c>
      <c r="F7" s="5">
        <v>2.67</v>
      </c>
      <c r="G7" s="5">
        <v>2.67</v>
      </c>
      <c r="H7" s="5">
        <v>2.66</v>
      </c>
      <c r="I7" s="5">
        <v>2.67</v>
      </c>
      <c r="J7" s="5">
        <v>2.64</v>
      </c>
      <c r="K7" s="5">
        <v>2.65</v>
      </c>
      <c r="L7" s="5">
        <v>2.68</v>
      </c>
      <c r="O7" s="5">
        <v>2.69</v>
      </c>
    </row>
    <row r="8" spans="1:15" ht="15" x14ac:dyDescent="0.25">
      <c r="A8" s="3"/>
      <c r="C8" s="5">
        <v>2.69</v>
      </c>
      <c r="D8" s="5">
        <v>2.68</v>
      </c>
      <c r="E8" s="5">
        <v>2.69</v>
      </c>
      <c r="F8" s="5">
        <v>2.67</v>
      </c>
      <c r="G8" s="5">
        <v>2.66</v>
      </c>
      <c r="H8" s="5">
        <v>2.69</v>
      </c>
      <c r="I8" s="5">
        <v>2.66</v>
      </c>
      <c r="J8" s="5">
        <v>2.68</v>
      </c>
      <c r="K8" s="5">
        <v>2.66</v>
      </c>
      <c r="L8" s="5">
        <v>2.65</v>
      </c>
      <c r="O8" s="5">
        <v>2.69</v>
      </c>
    </row>
    <row r="9" spans="1:15" ht="15" x14ac:dyDescent="0.25">
      <c r="A9" s="3"/>
      <c r="C9" s="5">
        <v>2.69</v>
      </c>
      <c r="D9" s="5">
        <v>2.67</v>
      </c>
      <c r="E9" s="5">
        <v>2.66</v>
      </c>
      <c r="F9" s="5">
        <v>2.66</v>
      </c>
      <c r="G9" s="5">
        <v>2.66</v>
      </c>
      <c r="H9" s="5">
        <v>2.68</v>
      </c>
      <c r="I9" s="5">
        <v>2.65</v>
      </c>
      <c r="J9" s="5">
        <v>2.66</v>
      </c>
      <c r="K9" s="5">
        <v>2.66</v>
      </c>
      <c r="L9" s="5">
        <v>2.67</v>
      </c>
      <c r="O9" s="5">
        <v>2.69</v>
      </c>
    </row>
    <row r="10" spans="1:15" ht="15" x14ac:dyDescent="0.25">
      <c r="A10" s="3"/>
      <c r="C10" s="5">
        <v>2.67</v>
      </c>
      <c r="D10" s="5">
        <v>2.68</v>
      </c>
      <c r="E10" s="5">
        <v>2.68</v>
      </c>
      <c r="F10" s="5">
        <v>2.69</v>
      </c>
      <c r="G10" s="5">
        <v>2.68</v>
      </c>
      <c r="H10" s="5">
        <v>2.66</v>
      </c>
      <c r="I10" s="5">
        <v>2.65</v>
      </c>
      <c r="J10" s="5">
        <v>2.66</v>
      </c>
      <c r="K10" s="5">
        <v>2.67</v>
      </c>
      <c r="L10" s="5">
        <v>2.65</v>
      </c>
      <c r="O10" s="5">
        <v>2.67</v>
      </c>
    </row>
    <row r="11" spans="1:15" ht="15" x14ac:dyDescent="0.25">
      <c r="A11" s="3"/>
      <c r="C11" s="5">
        <v>2.67</v>
      </c>
      <c r="D11" s="5">
        <v>2.65</v>
      </c>
      <c r="E11" s="5">
        <v>2.66</v>
      </c>
      <c r="F11" s="5">
        <v>2.69</v>
      </c>
      <c r="G11" s="5">
        <v>2.68</v>
      </c>
      <c r="H11" s="5">
        <v>2.67</v>
      </c>
      <c r="I11" s="5">
        <v>2.67</v>
      </c>
      <c r="J11" s="5">
        <v>2.67</v>
      </c>
      <c r="K11" s="5">
        <v>2.66</v>
      </c>
      <c r="L11" s="5">
        <v>2.64</v>
      </c>
      <c r="O11" s="5">
        <v>2.67</v>
      </c>
    </row>
    <row r="12" spans="1:15" ht="15" x14ac:dyDescent="0.25">
      <c r="A12" s="3"/>
      <c r="O12" s="5">
        <v>2.66</v>
      </c>
    </row>
    <row r="13" spans="1:15" ht="15" x14ac:dyDescent="0.25">
      <c r="A13" s="3"/>
      <c r="O13" s="5">
        <v>2.69</v>
      </c>
    </row>
    <row r="14" spans="1:15" ht="15" x14ac:dyDescent="0.25">
      <c r="A14" s="3"/>
      <c r="C14" s="6">
        <f t="shared" ref="C14:L14" si="0">(C2-$D$25)^2</f>
        <v>1.5625000000000445E-4</v>
      </c>
      <c r="D14" s="6">
        <f t="shared" si="0"/>
        <v>5.62499999999976E-5</v>
      </c>
      <c r="E14" s="6">
        <f t="shared" si="0"/>
        <v>1.5625000000000445E-4</v>
      </c>
      <c r="F14" s="6">
        <f t="shared" si="0"/>
        <v>5.62499999999976E-5</v>
      </c>
      <c r="G14" s="6">
        <f t="shared" si="0"/>
        <v>6.2499999999997335E-6</v>
      </c>
      <c r="H14" s="6">
        <f t="shared" si="0"/>
        <v>5.62499999999976E-5</v>
      </c>
      <c r="I14" s="6">
        <f t="shared" si="0"/>
        <v>1.5625000000000445E-4</v>
      </c>
      <c r="J14" s="6">
        <f t="shared" si="0"/>
        <v>5.62499999999976E-5</v>
      </c>
      <c r="K14" s="6">
        <f t="shared" si="0"/>
        <v>1.5625000000000445E-4</v>
      </c>
      <c r="L14" s="6">
        <f t="shared" si="0"/>
        <v>5.62499999999976E-5</v>
      </c>
      <c r="O14" s="5">
        <v>2.67</v>
      </c>
    </row>
    <row r="15" spans="1:15" ht="15" x14ac:dyDescent="0.25">
      <c r="A15" s="3"/>
      <c r="B15" s="3"/>
      <c r="C15" s="6">
        <f t="shared" ref="C15:L15" si="1">(C3-$D$25)^2</f>
        <v>5.62499999999976E-5</v>
      </c>
      <c r="D15" s="6">
        <f t="shared" si="1"/>
        <v>5.0624999999999845E-4</v>
      </c>
      <c r="E15" s="6">
        <f t="shared" si="1"/>
        <v>6.2499999999997335E-6</v>
      </c>
      <c r="F15" s="6">
        <f t="shared" si="1"/>
        <v>6.2499999999997335E-6</v>
      </c>
      <c r="G15" s="6">
        <f t="shared" si="1"/>
        <v>7.5624999999999217E-4</v>
      </c>
      <c r="H15" s="6">
        <f t="shared" si="1"/>
        <v>6.2499999999997335E-6</v>
      </c>
      <c r="I15" s="6">
        <f t="shared" si="1"/>
        <v>3.0625000000000248E-4</v>
      </c>
      <c r="J15" s="6">
        <f t="shared" si="1"/>
        <v>3.0625000000000248E-4</v>
      </c>
      <c r="K15" s="6">
        <f t="shared" si="1"/>
        <v>6.2499999999997335E-6</v>
      </c>
      <c r="L15" s="6">
        <f t="shared" si="1"/>
        <v>5.0624999999999845E-4</v>
      </c>
      <c r="O15" s="5">
        <v>2.68</v>
      </c>
    </row>
    <row r="16" spans="1:15" ht="15" x14ac:dyDescent="0.25">
      <c r="A16" s="3"/>
      <c r="B16" s="3"/>
      <c r="C16" s="6">
        <f t="shared" ref="C16:L16" si="2">(C4-$D$25)^2</f>
        <v>3.0625000000000248E-4</v>
      </c>
      <c r="D16" s="6">
        <f t="shared" si="2"/>
        <v>6.2499999999997335E-6</v>
      </c>
      <c r="E16" s="6">
        <f t="shared" si="2"/>
        <v>3.0625000000000248E-4</v>
      </c>
      <c r="F16" s="6">
        <f t="shared" si="2"/>
        <v>5.62499999999976E-5</v>
      </c>
      <c r="G16" s="6">
        <f t="shared" si="2"/>
        <v>3.0625000000000248E-4</v>
      </c>
      <c r="H16" s="6">
        <f t="shared" si="2"/>
        <v>6.2499999999997335E-6</v>
      </c>
      <c r="I16" s="6">
        <f t="shared" si="2"/>
        <v>5.62499999999976E-5</v>
      </c>
      <c r="J16" s="6">
        <f t="shared" si="2"/>
        <v>3.0625000000000248E-4</v>
      </c>
      <c r="K16" s="6">
        <f t="shared" si="2"/>
        <v>5.62499999999976E-5</v>
      </c>
      <c r="L16" s="6">
        <f t="shared" si="2"/>
        <v>5.0624999999999845E-4</v>
      </c>
      <c r="O16" s="5">
        <v>2.68</v>
      </c>
    </row>
    <row r="17" spans="1:15" ht="15" x14ac:dyDescent="0.25">
      <c r="A17" s="3"/>
      <c r="C17" s="6">
        <f t="shared" ref="C17:L17" si="3">(C5-$D$25)^2</f>
        <v>6.2499999999997335E-6</v>
      </c>
      <c r="D17" s="6">
        <f t="shared" si="3"/>
        <v>1.5625000000000445E-4</v>
      </c>
      <c r="E17" s="6">
        <f t="shared" si="3"/>
        <v>5.62499999999976E-5</v>
      </c>
      <c r="F17" s="6">
        <f t="shared" si="3"/>
        <v>5.62499999999976E-5</v>
      </c>
      <c r="G17" s="6">
        <f t="shared" si="3"/>
        <v>6.2499999999997335E-6</v>
      </c>
      <c r="H17" s="6">
        <f t="shared" si="3"/>
        <v>6.2499999999997335E-6</v>
      </c>
      <c r="I17" s="6">
        <f t="shared" si="3"/>
        <v>5.62499999999976E-5</v>
      </c>
      <c r="J17" s="6">
        <f t="shared" si="3"/>
        <v>5.62499999999976E-5</v>
      </c>
      <c r="K17" s="6">
        <f t="shared" si="3"/>
        <v>7.5624999999999217E-4</v>
      </c>
      <c r="L17" s="6">
        <f t="shared" si="3"/>
        <v>1.5625000000000445E-4</v>
      </c>
      <c r="O17" s="5">
        <v>2.68</v>
      </c>
    </row>
    <row r="18" spans="1:15" ht="15" x14ac:dyDescent="0.25">
      <c r="A18" s="3"/>
      <c r="C18" s="6">
        <f t="shared" ref="C18:L18" si="4">(C6-$D$25)^2</f>
        <v>1.5625000000000445E-4</v>
      </c>
      <c r="D18" s="6">
        <f t="shared" si="4"/>
        <v>1.5625000000000445E-4</v>
      </c>
      <c r="E18" s="6">
        <f t="shared" si="4"/>
        <v>6.2499999999997335E-6</v>
      </c>
      <c r="F18" s="6">
        <f t="shared" si="4"/>
        <v>1.5625000000000445E-4</v>
      </c>
      <c r="G18" s="6">
        <f t="shared" si="4"/>
        <v>1.5625000000000445E-4</v>
      </c>
      <c r="H18" s="6">
        <f t="shared" si="4"/>
        <v>1.5625000000000445E-4</v>
      </c>
      <c r="I18" s="6">
        <f t="shared" si="4"/>
        <v>3.0625000000000248E-4</v>
      </c>
      <c r="J18" s="6">
        <f t="shared" si="4"/>
        <v>5.62499999999976E-5</v>
      </c>
      <c r="K18" s="6">
        <f t="shared" si="4"/>
        <v>1.4062500000000067E-3</v>
      </c>
      <c r="L18" s="6">
        <f t="shared" si="4"/>
        <v>1.0562500000000127E-3</v>
      </c>
      <c r="O18" s="5">
        <v>2.68</v>
      </c>
    </row>
    <row r="19" spans="1:15" ht="15" x14ac:dyDescent="0.25">
      <c r="A19" s="3"/>
      <c r="C19" s="6">
        <f t="shared" ref="C19:L19" si="5">(C7-$D$25)^2</f>
        <v>5.0624999999999845E-4</v>
      </c>
      <c r="D19" s="6">
        <f t="shared" si="5"/>
        <v>1.5625000000000445E-4</v>
      </c>
      <c r="E19" s="6">
        <f t="shared" si="5"/>
        <v>1.5625000000000445E-4</v>
      </c>
      <c r="F19" s="6">
        <f t="shared" si="5"/>
        <v>6.2499999999997335E-6</v>
      </c>
      <c r="G19" s="6">
        <f t="shared" si="5"/>
        <v>6.2499999999997335E-6</v>
      </c>
      <c r="H19" s="6">
        <f t="shared" si="5"/>
        <v>5.62499999999976E-5</v>
      </c>
      <c r="I19" s="6">
        <f t="shared" si="5"/>
        <v>6.2499999999997335E-6</v>
      </c>
      <c r="J19" s="6">
        <f t="shared" si="5"/>
        <v>7.5624999999999217E-4</v>
      </c>
      <c r="K19" s="6">
        <f t="shared" si="5"/>
        <v>3.0625000000000248E-4</v>
      </c>
      <c r="L19" s="6">
        <f t="shared" si="5"/>
        <v>1.5625000000000445E-4</v>
      </c>
      <c r="O19" s="5">
        <v>2.67</v>
      </c>
    </row>
    <row r="20" spans="1:15" ht="15" x14ac:dyDescent="0.25">
      <c r="A20" s="3"/>
      <c r="B20" s="3"/>
      <c r="C20" s="6">
        <f t="shared" ref="C20:L20" si="6">(C8-$D$25)^2</f>
        <v>5.0624999999999845E-4</v>
      </c>
      <c r="D20" s="6">
        <f t="shared" si="6"/>
        <v>1.5625000000000445E-4</v>
      </c>
      <c r="E20" s="6">
        <f t="shared" si="6"/>
        <v>5.0624999999999845E-4</v>
      </c>
      <c r="F20" s="6">
        <f t="shared" si="6"/>
        <v>6.2499999999997335E-6</v>
      </c>
      <c r="G20" s="6">
        <f t="shared" si="6"/>
        <v>5.62499999999976E-5</v>
      </c>
      <c r="H20" s="6">
        <f t="shared" si="6"/>
        <v>5.0624999999999845E-4</v>
      </c>
      <c r="I20" s="6">
        <f t="shared" si="6"/>
        <v>5.62499999999976E-5</v>
      </c>
      <c r="J20" s="6">
        <f t="shared" si="6"/>
        <v>1.5625000000000445E-4</v>
      </c>
      <c r="K20" s="6">
        <f t="shared" si="6"/>
        <v>5.62499999999976E-5</v>
      </c>
      <c r="L20" s="6">
        <f t="shared" si="6"/>
        <v>3.0625000000000248E-4</v>
      </c>
      <c r="O20" s="5">
        <v>2.68</v>
      </c>
    </row>
    <row r="21" spans="1:15" ht="15" x14ac:dyDescent="0.25">
      <c r="A21" s="3"/>
      <c r="B21" s="3"/>
      <c r="C21" s="6">
        <f t="shared" ref="C21:L21" si="7">(C9-$D$25)^2</f>
        <v>5.0624999999999845E-4</v>
      </c>
      <c r="D21" s="6">
        <f t="shared" si="7"/>
        <v>6.2499999999997335E-6</v>
      </c>
      <c r="E21" s="6">
        <f t="shared" si="7"/>
        <v>5.62499999999976E-5</v>
      </c>
      <c r="F21" s="6">
        <f t="shared" si="7"/>
        <v>5.62499999999976E-5</v>
      </c>
      <c r="G21" s="6">
        <f t="shared" si="7"/>
        <v>5.62499999999976E-5</v>
      </c>
      <c r="H21" s="6">
        <f t="shared" si="7"/>
        <v>1.5625000000000445E-4</v>
      </c>
      <c r="I21" s="6">
        <f t="shared" si="7"/>
        <v>3.0625000000000248E-4</v>
      </c>
      <c r="J21" s="6">
        <f t="shared" si="7"/>
        <v>5.62499999999976E-5</v>
      </c>
      <c r="K21" s="6">
        <f t="shared" si="7"/>
        <v>5.62499999999976E-5</v>
      </c>
      <c r="L21" s="6">
        <f t="shared" si="7"/>
        <v>6.2499999999997335E-6</v>
      </c>
      <c r="O21" s="5">
        <v>2.65</v>
      </c>
    </row>
    <row r="22" spans="1:15" ht="15" x14ac:dyDescent="0.25">
      <c r="A22" s="3"/>
      <c r="B22" s="3"/>
      <c r="C22" s="6">
        <f t="shared" ref="C22:L22" si="8">(C10-$D$25)^2</f>
        <v>6.2499999999997335E-6</v>
      </c>
      <c r="D22" s="6">
        <f t="shared" si="8"/>
        <v>1.5625000000000445E-4</v>
      </c>
      <c r="E22" s="6">
        <f t="shared" si="8"/>
        <v>1.5625000000000445E-4</v>
      </c>
      <c r="F22" s="6">
        <f t="shared" si="8"/>
        <v>5.0624999999999845E-4</v>
      </c>
      <c r="G22" s="6">
        <f t="shared" si="8"/>
        <v>1.5625000000000445E-4</v>
      </c>
      <c r="H22" s="6">
        <f t="shared" si="8"/>
        <v>5.62499999999976E-5</v>
      </c>
      <c r="I22" s="6">
        <f t="shared" si="8"/>
        <v>3.0625000000000248E-4</v>
      </c>
      <c r="J22" s="6">
        <f t="shared" si="8"/>
        <v>5.62499999999976E-5</v>
      </c>
      <c r="K22" s="6">
        <f t="shared" si="8"/>
        <v>6.2499999999997335E-6</v>
      </c>
      <c r="L22" s="6">
        <f t="shared" si="8"/>
        <v>3.0625000000000248E-4</v>
      </c>
      <c r="O22" s="5">
        <v>2.68</v>
      </c>
    </row>
    <row r="23" spans="1:15" ht="15" x14ac:dyDescent="0.25">
      <c r="A23" s="3"/>
      <c r="B23" s="3"/>
      <c r="C23" s="6">
        <f t="shared" ref="C23:L23" si="9">(C11-$D$25)^2</f>
        <v>6.2499999999997335E-6</v>
      </c>
      <c r="D23" s="6">
        <f t="shared" si="9"/>
        <v>3.0625000000000248E-4</v>
      </c>
      <c r="E23" s="6">
        <f t="shared" si="9"/>
        <v>5.62499999999976E-5</v>
      </c>
      <c r="F23" s="6">
        <f t="shared" si="9"/>
        <v>5.0624999999999845E-4</v>
      </c>
      <c r="G23" s="6">
        <f t="shared" si="9"/>
        <v>1.5625000000000445E-4</v>
      </c>
      <c r="H23" s="6">
        <f t="shared" si="9"/>
        <v>6.2499999999997335E-6</v>
      </c>
      <c r="I23" s="6">
        <f t="shared" si="9"/>
        <v>6.2499999999997335E-6</v>
      </c>
      <c r="J23" s="6">
        <f t="shared" si="9"/>
        <v>6.2499999999997335E-6</v>
      </c>
      <c r="K23" s="6">
        <f t="shared" si="9"/>
        <v>5.62499999999976E-5</v>
      </c>
      <c r="L23" s="6">
        <f t="shared" si="9"/>
        <v>7.5624999999999217E-4</v>
      </c>
      <c r="O23" s="5">
        <v>2.67</v>
      </c>
    </row>
    <row r="24" spans="1:15" ht="15" x14ac:dyDescent="0.25">
      <c r="A24" s="3"/>
      <c r="B24" s="3"/>
      <c r="C24" s="7"/>
      <c r="D24" s="7"/>
      <c r="E24" s="7"/>
      <c r="F24" s="7"/>
      <c r="G24" s="7"/>
      <c r="H24" s="7"/>
      <c r="I24" s="7"/>
      <c r="J24" s="7"/>
      <c r="K24" s="7"/>
      <c r="L24" s="7"/>
      <c r="O24" s="5">
        <v>2.65</v>
      </c>
    </row>
    <row r="25" spans="1:15" ht="15" x14ac:dyDescent="0.25">
      <c r="A25" s="3"/>
      <c r="B25" s="3"/>
      <c r="C25" s="5" t="s">
        <v>1</v>
      </c>
      <c r="D25" s="5">
        <f>SUM(C2:L11)/100</f>
        <v>2.6675</v>
      </c>
      <c r="O25" s="5">
        <v>2.66</v>
      </c>
    </row>
    <row r="26" spans="1:15" ht="15" x14ac:dyDescent="0.25">
      <c r="A26" s="3"/>
      <c r="B26" s="3"/>
      <c r="C26" s="5" t="s">
        <v>2</v>
      </c>
      <c r="D26" s="8">
        <f>SQRT((1/(100-1))*(SUM(C14:L23)))</f>
        <v>1.402558988838515E-2</v>
      </c>
      <c r="O26" s="5">
        <v>2.67</v>
      </c>
    </row>
    <row r="27" spans="1:15" ht="15" x14ac:dyDescent="0.25">
      <c r="A27" s="3"/>
      <c r="B27" s="3"/>
      <c r="C27" s="5" t="s">
        <v>3</v>
      </c>
      <c r="D27" s="9">
        <f>D26/100</f>
        <v>1.4025589888385151E-4</v>
      </c>
      <c r="O27" s="5">
        <v>2.68</v>
      </c>
    </row>
    <row r="28" spans="1:15" ht="15" x14ac:dyDescent="0.25">
      <c r="A28" s="3"/>
      <c r="B28" s="3"/>
      <c r="O28" s="5">
        <v>2.69</v>
      </c>
    </row>
    <row r="29" spans="1:15" ht="15" x14ac:dyDescent="0.25">
      <c r="A29" s="3"/>
      <c r="B29" s="3"/>
      <c r="O29" s="5">
        <v>2.66</v>
      </c>
    </row>
    <row r="30" spans="1:15" ht="15" x14ac:dyDescent="0.25">
      <c r="A30" s="3"/>
      <c r="B30" s="3"/>
      <c r="C30" s="18" t="s">
        <v>0</v>
      </c>
      <c r="D30" s="18"/>
      <c r="E30" s="18"/>
      <c r="F30" s="18"/>
      <c r="G30" s="18"/>
      <c r="H30" s="18"/>
      <c r="I30" s="18"/>
      <c r="J30" s="10"/>
      <c r="K30" s="10"/>
      <c r="L30" s="10"/>
      <c r="O30" s="5">
        <v>2.68</v>
      </c>
    </row>
    <row r="31" spans="1:15" ht="15" x14ac:dyDescent="0.25">
      <c r="A31" s="3"/>
      <c r="B31" s="3"/>
      <c r="C31" s="5">
        <v>2.68</v>
      </c>
      <c r="D31" s="5">
        <v>2.68</v>
      </c>
      <c r="E31" s="5">
        <v>2.68</v>
      </c>
      <c r="F31" s="5">
        <v>2.67</v>
      </c>
      <c r="G31" s="5">
        <v>2.67</v>
      </c>
      <c r="H31" s="5">
        <v>2.66</v>
      </c>
      <c r="I31" s="5">
        <v>2.66</v>
      </c>
      <c r="O31" s="5">
        <v>2.66</v>
      </c>
    </row>
    <row r="32" spans="1:15" ht="15" x14ac:dyDescent="0.25">
      <c r="A32" s="3"/>
      <c r="B32" s="3"/>
      <c r="C32" s="5">
        <v>2.66</v>
      </c>
      <c r="D32" s="5">
        <v>2.68</v>
      </c>
      <c r="E32" s="5">
        <v>2.66</v>
      </c>
      <c r="F32" s="5">
        <v>2.67</v>
      </c>
      <c r="G32" s="5">
        <v>2.68</v>
      </c>
      <c r="H32" s="5">
        <v>2.66</v>
      </c>
      <c r="I32" s="5">
        <v>2.66</v>
      </c>
      <c r="J32" s="11"/>
      <c r="L32" s="11"/>
      <c r="O32" s="5">
        <v>2.66</v>
      </c>
    </row>
    <row r="33" spans="1:15" ht="15" x14ac:dyDescent="0.25">
      <c r="A33" s="3"/>
      <c r="B33" s="3"/>
      <c r="C33" s="5">
        <v>2.67</v>
      </c>
      <c r="D33" s="5">
        <v>2.67</v>
      </c>
      <c r="E33" s="5">
        <v>2.66</v>
      </c>
      <c r="F33" s="5">
        <v>2.68</v>
      </c>
      <c r="G33" s="5">
        <v>2.68</v>
      </c>
      <c r="H33" s="5">
        <v>2.66</v>
      </c>
      <c r="I33" s="5">
        <v>2.67</v>
      </c>
      <c r="J33" s="11"/>
      <c r="L33" s="11"/>
      <c r="O33" s="5">
        <v>2.67</v>
      </c>
    </row>
    <row r="34" spans="1:15" ht="15" x14ac:dyDescent="0.25">
      <c r="A34" s="3"/>
      <c r="B34" s="3"/>
      <c r="C34" s="5">
        <v>2.68</v>
      </c>
      <c r="D34" s="5">
        <v>2.68</v>
      </c>
      <c r="E34" s="5">
        <v>2.67</v>
      </c>
      <c r="F34" s="5">
        <v>2.67</v>
      </c>
      <c r="G34" s="5">
        <v>2.67</v>
      </c>
      <c r="H34" s="5">
        <v>2.68</v>
      </c>
      <c r="I34" s="5">
        <v>2.66</v>
      </c>
      <c r="K34" s="11"/>
      <c r="O34" s="5">
        <v>2.66</v>
      </c>
    </row>
    <row r="35" spans="1:15" ht="15" x14ac:dyDescent="0.25">
      <c r="A35" s="3"/>
      <c r="B35" s="3"/>
      <c r="C35" s="5">
        <v>2.67</v>
      </c>
      <c r="D35" s="5">
        <v>2.68</v>
      </c>
      <c r="E35" s="5">
        <v>2.66</v>
      </c>
      <c r="F35" s="5">
        <v>2.66</v>
      </c>
      <c r="G35" s="5">
        <v>2.68</v>
      </c>
      <c r="H35" s="5">
        <v>2.66</v>
      </c>
      <c r="I35" s="5">
        <v>2.66</v>
      </c>
      <c r="K35" s="11"/>
      <c r="L35" s="11"/>
      <c r="O35" s="5">
        <v>2.66</v>
      </c>
    </row>
    <row r="36" spans="1:15" ht="15" x14ac:dyDescent="0.25">
      <c r="A36" s="3"/>
      <c r="B36" s="3"/>
      <c r="C36" s="5">
        <v>2.67</v>
      </c>
      <c r="D36" s="5">
        <v>2.67</v>
      </c>
      <c r="E36" s="5">
        <v>2.66</v>
      </c>
      <c r="F36" s="5">
        <v>2.68</v>
      </c>
      <c r="G36" s="5">
        <v>2.66</v>
      </c>
      <c r="H36" s="5">
        <v>2.66</v>
      </c>
      <c r="I36" s="5">
        <v>2.68</v>
      </c>
      <c r="J36" s="11"/>
      <c r="K36" s="11"/>
      <c r="O36" s="5">
        <v>2.68</v>
      </c>
    </row>
    <row r="37" spans="1:15" ht="15" x14ac:dyDescent="0.25">
      <c r="A37" s="3"/>
      <c r="B37" s="3"/>
      <c r="C37" s="5">
        <v>2.66</v>
      </c>
      <c r="D37" s="5">
        <v>2.66</v>
      </c>
      <c r="E37" s="5">
        <v>2.68</v>
      </c>
      <c r="F37" s="5">
        <v>2.68</v>
      </c>
      <c r="G37" s="5">
        <v>2.66</v>
      </c>
      <c r="H37" s="5">
        <v>2.67</v>
      </c>
      <c r="I37" s="5">
        <v>2.68</v>
      </c>
      <c r="L37" s="11"/>
      <c r="O37" s="5">
        <v>2.67</v>
      </c>
    </row>
    <row r="38" spans="1:15" ht="15" x14ac:dyDescent="0.25">
      <c r="A38" s="3"/>
      <c r="B38" s="3"/>
      <c r="C38" s="5">
        <v>2.67</v>
      </c>
      <c r="D38" s="5">
        <v>2.67</v>
      </c>
      <c r="E38" s="5">
        <v>2.67</v>
      </c>
      <c r="F38" s="5">
        <v>2.66</v>
      </c>
      <c r="G38" s="5">
        <v>2.67</v>
      </c>
      <c r="H38" s="5">
        <v>2.68</v>
      </c>
      <c r="I38" s="5">
        <v>2.67</v>
      </c>
      <c r="O38" s="5">
        <v>2.67</v>
      </c>
    </row>
    <row r="39" spans="1:15" ht="15" x14ac:dyDescent="0.25">
      <c r="A39" s="3"/>
      <c r="B39" s="3"/>
      <c r="C39" s="5">
        <v>2.68</v>
      </c>
      <c r="D39" s="5">
        <v>2.68</v>
      </c>
      <c r="E39" s="5">
        <v>2.67</v>
      </c>
      <c r="F39" s="5">
        <v>2.67</v>
      </c>
      <c r="G39" s="5">
        <v>2.66</v>
      </c>
      <c r="H39" s="5">
        <v>2.67</v>
      </c>
      <c r="I39" s="11"/>
      <c r="L39" s="11"/>
      <c r="O39" s="5">
        <v>2.66</v>
      </c>
    </row>
    <row r="40" spans="1:15" ht="15" x14ac:dyDescent="0.25">
      <c r="A40" s="3"/>
      <c r="B40" s="3"/>
      <c r="C40" s="5">
        <v>2.68</v>
      </c>
      <c r="D40" s="5">
        <v>2.66</v>
      </c>
      <c r="E40" s="5">
        <v>2.66</v>
      </c>
      <c r="F40" s="5">
        <v>2.67</v>
      </c>
      <c r="G40" s="5">
        <v>2.67</v>
      </c>
      <c r="H40" s="5">
        <v>2.66</v>
      </c>
      <c r="L40" s="11"/>
      <c r="O40" s="5">
        <v>2.69</v>
      </c>
    </row>
    <row r="41" spans="1:15" ht="15" x14ac:dyDescent="0.25">
      <c r="A41" s="3"/>
      <c r="B41" s="3"/>
      <c r="O41" s="5">
        <v>2.69</v>
      </c>
    </row>
    <row r="42" spans="1:15" ht="15" x14ac:dyDescent="0.25">
      <c r="A42" s="3"/>
      <c r="B42" s="3"/>
      <c r="C42" s="9">
        <f t="shared" ref="C42:I49" si="10">(C31-$D$25)^2</f>
        <v>1.5625000000000445E-4</v>
      </c>
      <c r="D42" s="9">
        <f t="shared" si="10"/>
        <v>1.5625000000000445E-4</v>
      </c>
      <c r="E42" s="9">
        <f t="shared" si="10"/>
        <v>1.5625000000000445E-4</v>
      </c>
      <c r="F42" s="9">
        <f t="shared" si="10"/>
        <v>6.2499999999997335E-6</v>
      </c>
      <c r="G42" s="9">
        <f t="shared" si="10"/>
        <v>6.2499999999997335E-6</v>
      </c>
      <c r="H42" s="9">
        <f t="shared" si="10"/>
        <v>5.62499999999976E-5</v>
      </c>
      <c r="I42" s="9">
        <f t="shared" si="10"/>
        <v>5.62499999999976E-5</v>
      </c>
      <c r="O42" s="5">
        <v>2.67</v>
      </c>
    </row>
    <row r="43" spans="1:15" ht="15" x14ac:dyDescent="0.25">
      <c r="A43" s="3"/>
      <c r="B43" s="3"/>
      <c r="C43" s="9">
        <f t="shared" si="10"/>
        <v>5.62499999999976E-5</v>
      </c>
      <c r="D43" s="9">
        <f t="shared" si="10"/>
        <v>1.5625000000000445E-4</v>
      </c>
      <c r="E43" s="9">
        <f t="shared" si="10"/>
        <v>5.62499999999976E-5</v>
      </c>
      <c r="F43" s="9">
        <f t="shared" si="10"/>
        <v>6.2499999999997335E-6</v>
      </c>
      <c r="G43" s="9">
        <f t="shared" si="10"/>
        <v>1.5625000000000445E-4</v>
      </c>
      <c r="H43" s="9">
        <f t="shared" si="10"/>
        <v>5.62499999999976E-5</v>
      </c>
      <c r="I43" s="9">
        <f t="shared" si="10"/>
        <v>5.62499999999976E-5</v>
      </c>
      <c r="O43" s="5">
        <v>2.64</v>
      </c>
    </row>
    <row r="44" spans="1:15" ht="15" x14ac:dyDescent="0.25">
      <c r="A44" s="3"/>
      <c r="B44" s="3"/>
      <c r="C44" s="9">
        <f t="shared" si="10"/>
        <v>6.2499999999997335E-6</v>
      </c>
      <c r="D44" s="9">
        <f t="shared" si="10"/>
        <v>6.2499999999997335E-6</v>
      </c>
      <c r="E44" s="9">
        <f t="shared" si="10"/>
        <v>5.62499999999976E-5</v>
      </c>
      <c r="F44" s="9">
        <f t="shared" si="10"/>
        <v>1.5625000000000445E-4</v>
      </c>
      <c r="G44" s="9">
        <f t="shared" si="10"/>
        <v>1.5625000000000445E-4</v>
      </c>
      <c r="H44" s="9">
        <f t="shared" si="10"/>
        <v>5.62499999999976E-5</v>
      </c>
      <c r="I44" s="9">
        <f t="shared" si="10"/>
        <v>6.2499999999997335E-6</v>
      </c>
      <c r="O44" s="5">
        <v>2.65</v>
      </c>
    </row>
    <row r="45" spans="1:15" ht="15" x14ac:dyDescent="0.25">
      <c r="A45" s="3"/>
      <c r="B45" s="3"/>
      <c r="C45" s="9">
        <f t="shared" si="10"/>
        <v>1.5625000000000445E-4</v>
      </c>
      <c r="D45" s="9">
        <f t="shared" si="10"/>
        <v>1.5625000000000445E-4</v>
      </c>
      <c r="E45" s="9">
        <f t="shared" si="10"/>
        <v>6.2499999999997335E-6</v>
      </c>
      <c r="F45" s="9">
        <f t="shared" si="10"/>
        <v>6.2499999999997335E-6</v>
      </c>
      <c r="G45" s="9">
        <f t="shared" si="10"/>
        <v>6.2499999999997335E-6</v>
      </c>
      <c r="H45" s="9">
        <f t="shared" si="10"/>
        <v>1.5625000000000445E-4</v>
      </c>
      <c r="I45" s="9">
        <f t="shared" si="10"/>
        <v>5.62499999999976E-5</v>
      </c>
      <c r="O45" s="5">
        <v>2.67</v>
      </c>
    </row>
    <row r="46" spans="1:15" ht="15" x14ac:dyDescent="0.25">
      <c r="A46" s="3"/>
      <c r="B46" s="3"/>
      <c r="C46" s="9">
        <f t="shared" si="10"/>
        <v>6.2499999999997335E-6</v>
      </c>
      <c r="D46" s="9">
        <f t="shared" si="10"/>
        <v>1.5625000000000445E-4</v>
      </c>
      <c r="E46" s="9">
        <f t="shared" si="10"/>
        <v>5.62499999999976E-5</v>
      </c>
      <c r="F46" s="9">
        <f t="shared" si="10"/>
        <v>5.62499999999976E-5</v>
      </c>
      <c r="G46" s="9">
        <f t="shared" si="10"/>
        <v>1.5625000000000445E-4</v>
      </c>
      <c r="H46" s="9">
        <f t="shared" si="10"/>
        <v>5.62499999999976E-5</v>
      </c>
      <c r="I46" s="9">
        <f t="shared" si="10"/>
        <v>5.62499999999976E-5</v>
      </c>
      <c r="O46" s="5">
        <v>2.68</v>
      </c>
    </row>
    <row r="47" spans="1:15" ht="15" x14ac:dyDescent="0.25">
      <c r="A47" s="3"/>
      <c r="B47" s="3"/>
      <c r="C47" s="9">
        <f t="shared" si="10"/>
        <v>6.2499999999997335E-6</v>
      </c>
      <c r="D47" s="9">
        <f t="shared" si="10"/>
        <v>6.2499999999997335E-6</v>
      </c>
      <c r="E47" s="9">
        <f t="shared" si="10"/>
        <v>5.62499999999976E-5</v>
      </c>
      <c r="F47" s="9">
        <f t="shared" si="10"/>
        <v>1.5625000000000445E-4</v>
      </c>
      <c r="G47" s="9">
        <f t="shared" si="10"/>
        <v>5.62499999999976E-5</v>
      </c>
      <c r="H47" s="9">
        <f t="shared" si="10"/>
        <v>5.62499999999976E-5</v>
      </c>
      <c r="I47" s="9">
        <f t="shared" si="10"/>
        <v>1.5625000000000445E-4</v>
      </c>
      <c r="O47" s="5">
        <v>2.67</v>
      </c>
    </row>
    <row r="48" spans="1:15" ht="15" x14ac:dyDescent="0.25">
      <c r="A48" s="3"/>
      <c r="B48" s="3"/>
      <c r="C48" s="9">
        <f t="shared" si="10"/>
        <v>5.62499999999976E-5</v>
      </c>
      <c r="D48" s="9">
        <f t="shared" si="10"/>
        <v>5.62499999999976E-5</v>
      </c>
      <c r="E48" s="9">
        <f t="shared" si="10"/>
        <v>1.5625000000000445E-4</v>
      </c>
      <c r="F48" s="9">
        <f t="shared" si="10"/>
        <v>1.5625000000000445E-4</v>
      </c>
      <c r="G48" s="9">
        <f t="shared" si="10"/>
        <v>5.62499999999976E-5</v>
      </c>
      <c r="H48" s="9">
        <f t="shared" si="10"/>
        <v>6.2499999999997335E-6</v>
      </c>
      <c r="I48" s="9">
        <f t="shared" si="10"/>
        <v>1.5625000000000445E-4</v>
      </c>
      <c r="O48" s="5">
        <v>2.66</v>
      </c>
    </row>
    <row r="49" spans="1:15" ht="15" x14ac:dyDescent="0.25">
      <c r="A49" s="3"/>
      <c r="B49" s="3"/>
      <c r="C49" s="9">
        <f t="shared" si="10"/>
        <v>6.2499999999997335E-6</v>
      </c>
      <c r="D49" s="9">
        <f t="shared" si="10"/>
        <v>6.2499999999997335E-6</v>
      </c>
      <c r="E49" s="9">
        <f t="shared" si="10"/>
        <v>6.2499999999997335E-6</v>
      </c>
      <c r="F49" s="9">
        <f t="shared" si="10"/>
        <v>5.62499999999976E-5</v>
      </c>
      <c r="G49" s="9">
        <f t="shared" si="10"/>
        <v>6.2499999999997335E-6</v>
      </c>
      <c r="H49" s="9">
        <f t="shared" si="10"/>
        <v>1.5625000000000445E-4</v>
      </c>
      <c r="I49" s="9">
        <f t="shared" si="10"/>
        <v>6.2499999999997335E-6</v>
      </c>
      <c r="O49" s="5">
        <v>2.66</v>
      </c>
    </row>
    <row r="50" spans="1:15" ht="15" x14ac:dyDescent="0.25">
      <c r="A50" s="3"/>
      <c r="B50" s="3"/>
      <c r="C50" s="9">
        <f t="shared" ref="C50:H51" si="11">(C39-$D$25)^2</f>
        <v>1.5625000000000445E-4</v>
      </c>
      <c r="D50" s="9">
        <f t="shared" si="11"/>
        <v>1.5625000000000445E-4</v>
      </c>
      <c r="E50" s="9">
        <f t="shared" si="11"/>
        <v>6.2499999999997335E-6</v>
      </c>
      <c r="F50" s="9">
        <f t="shared" si="11"/>
        <v>6.2499999999997335E-6</v>
      </c>
      <c r="G50" s="9">
        <f t="shared" si="11"/>
        <v>5.62499999999976E-5</v>
      </c>
      <c r="H50" s="9">
        <f t="shared" si="11"/>
        <v>6.2499999999997335E-6</v>
      </c>
      <c r="I50" s="12"/>
      <c r="J50" s="3"/>
      <c r="K50" s="3"/>
      <c r="L50" s="3"/>
      <c r="O50" s="5">
        <v>2.68</v>
      </c>
    </row>
    <row r="51" spans="1:15" ht="15" x14ac:dyDescent="0.25">
      <c r="A51" s="3"/>
      <c r="B51" s="3"/>
      <c r="C51" s="9">
        <f t="shared" si="11"/>
        <v>1.5625000000000445E-4</v>
      </c>
      <c r="D51" s="9">
        <f t="shared" si="11"/>
        <v>5.62499999999976E-5</v>
      </c>
      <c r="E51" s="9">
        <f t="shared" si="11"/>
        <v>5.62499999999976E-5</v>
      </c>
      <c r="F51" s="9">
        <f t="shared" si="11"/>
        <v>6.2499999999997335E-6</v>
      </c>
      <c r="G51" s="9">
        <f t="shared" si="11"/>
        <v>6.2499999999997335E-6</v>
      </c>
      <c r="H51" s="9">
        <f t="shared" si="11"/>
        <v>5.62499999999976E-5</v>
      </c>
      <c r="I51" s="12"/>
      <c r="J51" s="3"/>
      <c r="K51" s="3"/>
      <c r="L51" s="3"/>
      <c r="O51" s="5">
        <v>2.68</v>
      </c>
    </row>
    <row r="52" spans="1:15" ht="15" x14ac:dyDescent="0.25">
      <c r="A52" s="3"/>
      <c r="B52" s="3"/>
      <c r="I52" s="3"/>
      <c r="J52" s="3"/>
      <c r="K52" s="3"/>
      <c r="L52" s="3"/>
      <c r="O52" s="5">
        <v>2.66</v>
      </c>
    </row>
    <row r="53" spans="1:1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O53" s="5">
        <v>2.67</v>
      </c>
    </row>
    <row r="54" spans="1:1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O54" s="5">
        <v>2.67</v>
      </c>
    </row>
    <row r="55" spans="1:15" ht="15" x14ac:dyDescent="0.25">
      <c r="A55" s="3"/>
      <c r="B55" s="3"/>
      <c r="C55" s="5" t="s">
        <v>1</v>
      </c>
      <c r="D55" s="5">
        <f>SUM(C31:L40)/68</f>
        <v>2.6695588235294103</v>
      </c>
      <c r="E55" s="3"/>
      <c r="F55" s="3"/>
      <c r="G55" s="3"/>
      <c r="H55" s="3"/>
      <c r="I55" s="3"/>
      <c r="J55" s="3"/>
      <c r="K55" s="3"/>
      <c r="L55" s="3"/>
      <c r="O55" s="5">
        <v>2.67</v>
      </c>
    </row>
    <row r="56" spans="1:15" ht="15" x14ac:dyDescent="0.25">
      <c r="A56" s="3"/>
      <c r="B56" s="3"/>
      <c r="C56" s="5" t="s">
        <v>2</v>
      </c>
      <c r="D56" s="8">
        <f>SQRT((1/(100-1))*(SUM(C42:I51)))</f>
        <v>6.9449494765853777E-3</v>
      </c>
      <c r="E56" s="3"/>
      <c r="F56" s="3"/>
      <c r="G56" s="3"/>
      <c r="H56" s="3"/>
      <c r="I56" s="3"/>
      <c r="J56" s="3"/>
      <c r="K56" s="3"/>
      <c r="L56" s="3"/>
      <c r="O56" s="5">
        <v>2.68</v>
      </c>
    </row>
    <row r="57" spans="1:15" ht="15" x14ac:dyDescent="0.25">
      <c r="A57" s="3"/>
      <c r="B57" s="3"/>
      <c r="C57" s="5" t="s">
        <v>3</v>
      </c>
      <c r="D57" s="6">
        <f>D26/68</f>
        <v>2.0625867482919338E-4</v>
      </c>
      <c r="E57" s="3"/>
      <c r="F57" s="3"/>
      <c r="G57" s="3"/>
      <c r="H57" s="3"/>
      <c r="I57" s="3"/>
      <c r="J57" s="3"/>
      <c r="K57" s="3"/>
      <c r="L57" s="3"/>
      <c r="O57" s="5">
        <v>2.66</v>
      </c>
    </row>
    <row r="58" spans="1:15" ht="15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O58" s="5">
        <v>2.69</v>
      </c>
    </row>
    <row r="59" spans="1:15" ht="15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O59" s="5">
        <v>2.68</v>
      </c>
    </row>
    <row r="60" spans="1:15" ht="15" x14ac:dyDescent="0.25">
      <c r="B60" s="3"/>
      <c r="C60" s="18" t="s">
        <v>0</v>
      </c>
      <c r="D60" s="18"/>
      <c r="E60" s="18"/>
      <c r="F60" s="10"/>
      <c r="G60" s="10"/>
      <c r="H60" s="10"/>
      <c r="I60" s="10"/>
      <c r="J60" s="3"/>
      <c r="K60" s="3"/>
      <c r="L60" s="3"/>
      <c r="O60" s="5">
        <v>2.66</v>
      </c>
    </row>
    <row r="61" spans="1:15" ht="15" x14ac:dyDescent="0.25">
      <c r="B61" s="3"/>
      <c r="C61" s="5">
        <v>2.67</v>
      </c>
      <c r="D61" s="5">
        <v>2.67</v>
      </c>
      <c r="E61" s="5">
        <v>2.67</v>
      </c>
      <c r="H61" s="11"/>
      <c r="I61" s="11"/>
      <c r="K61" s="2"/>
      <c r="L61" s="2"/>
      <c r="O61" s="5">
        <v>2.67</v>
      </c>
    </row>
    <row r="62" spans="1:15" ht="15" x14ac:dyDescent="0.25">
      <c r="B62" s="3"/>
      <c r="C62" s="5">
        <v>2.67</v>
      </c>
      <c r="D62" s="5">
        <v>2.67</v>
      </c>
      <c r="E62" s="5">
        <v>2.67</v>
      </c>
      <c r="G62" s="11"/>
      <c r="H62" s="11"/>
      <c r="I62" s="11"/>
      <c r="K62" s="2"/>
      <c r="L62" s="2"/>
      <c r="O62" s="5">
        <v>2.68</v>
      </c>
    </row>
    <row r="63" spans="1:15" ht="15" x14ac:dyDescent="0.25">
      <c r="B63" s="3"/>
      <c r="C63" s="5">
        <v>2.67</v>
      </c>
      <c r="D63" s="5">
        <v>2.67</v>
      </c>
      <c r="E63" s="5">
        <v>2.67</v>
      </c>
      <c r="F63" s="11"/>
      <c r="G63" s="11"/>
      <c r="H63" s="11"/>
      <c r="K63" s="2"/>
      <c r="L63" s="2"/>
      <c r="O63" s="5">
        <v>2.65</v>
      </c>
    </row>
    <row r="64" spans="1:15" ht="15" x14ac:dyDescent="0.25">
      <c r="B64" s="3"/>
      <c r="C64" s="5">
        <v>2.67</v>
      </c>
      <c r="D64" s="5">
        <v>2.67</v>
      </c>
      <c r="H64" s="11"/>
      <c r="I64" s="11"/>
      <c r="K64" s="2"/>
      <c r="L64" s="2"/>
      <c r="O64" s="5">
        <v>2.66</v>
      </c>
    </row>
    <row r="65" spans="2:15" ht="15" x14ac:dyDescent="0.25">
      <c r="B65" s="3"/>
      <c r="C65" s="5">
        <v>2.67</v>
      </c>
      <c r="D65" s="5">
        <v>2.67</v>
      </c>
      <c r="E65" s="11"/>
      <c r="F65" s="11"/>
      <c r="G65" s="11"/>
      <c r="H65" s="11"/>
      <c r="I65" s="11"/>
      <c r="K65" s="2"/>
      <c r="L65" s="2"/>
      <c r="O65" s="5">
        <v>2.66</v>
      </c>
    </row>
    <row r="66" spans="2:15" ht="15" x14ac:dyDescent="0.25">
      <c r="B66" s="3"/>
      <c r="C66" s="5">
        <v>2.67</v>
      </c>
      <c r="D66" s="5">
        <v>2.67</v>
      </c>
      <c r="E66" s="11"/>
      <c r="F66" s="11"/>
      <c r="G66" s="11"/>
      <c r="H66" s="11"/>
      <c r="I66" s="11"/>
      <c r="K66" s="2"/>
      <c r="L66" s="2"/>
      <c r="O66" s="5">
        <v>2.65</v>
      </c>
    </row>
    <row r="67" spans="2:15" ht="15" x14ac:dyDescent="0.25">
      <c r="B67" s="3"/>
      <c r="C67" s="5">
        <v>2.67</v>
      </c>
      <c r="D67" s="5">
        <v>2.67</v>
      </c>
      <c r="E67" s="11"/>
      <c r="F67" s="11"/>
      <c r="G67" s="11"/>
      <c r="I67" s="11"/>
      <c r="K67" s="2"/>
      <c r="L67" s="2"/>
      <c r="O67" s="5">
        <v>2.67</v>
      </c>
    </row>
    <row r="68" spans="2:15" ht="15" x14ac:dyDescent="0.25">
      <c r="B68" s="3"/>
      <c r="C68" s="5">
        <v>2.67</v>
      </c>
      <c r="D68" s="5">
        <v>2.67</v>
      </c>
      <c r="F68" s="11"/>
      <c r="H68" s="11"/>
      <c r="K68" s="2"/>
      <c r="L68" s="2"/>
      <c r="O68" s="5">
        <v>2.66</v>
      </c>
    </row>
    <row r="69" spans="2:15" ht="15" x14ac:dyDescent="0.25">
      <c r="B69" s="3"/>
      <c r="C69" s="5">
        <v>2.67</v>
      </c>
      <c r="D69" s="5">
        <v>2.67</v>
      </c>
      <c r="G69" s="11"/>
      <c r="I69" s="11"/>
      <c r="K69" s="2"/>
      <c r="L69" s="2"/>
      <c r="O69" s="5">
        <v>2.65</v>
      </c>
    </row>
    <row r="70" spans="2:15" ht="15" x14ac:dyDescent="0.25">
      <c r="B70" s="3"/>
      <c r="C70" s="5">
        <v>2.67</v>
      </c>
      <c r="D70" s="5">
        <v>2.67</v>
      </c>
      <c r="E70" s="11"/>
      <c r="H70" s="11"/>
      <c r="K70" s="2"/>
      <c r="L70" s="2"/>
      <c r="O70" s="5">
        <v>2.65</v>
      </c>
    </row>
    <row r="71" spans="2:15" ht="15" x14ac:dyDescent="0.25">
      <c r="B71" s="3"/>
      <c r="K71" s="2"/>
      <c r="L71" s="2"/>
      <c r="O71" s="5">
        <v>2.67</v>
      </c>
    </row>
    <row r="72" spans="2:15" ht="15" x14ac:dyDescent="0.25">
      <c r="B72" s="3"/>
      <c r="C72" s="9">
        <f t="shared" ref="C72:E73" si="12">(C61-$D$25)^2</f>
        <v>6.2499999999997335E-6</v>
      </c>
      <c r="D72" s="9">
        <f t="shared" si="12"/>
        <v>6.2499999999997335E-6</v>
      </c>
      <c r="E72" s="9">
        <f t="shared" si="12"/>
        <v>6.2499999999997335E-6</v>
      </c>
      <c r="F72" s="12"/>
      <c r="G72" s="12"/>
      <c r="H72" s="12"/>
      <c r="I72" s="12"/>
      <c r="K72" s="2"/>
      <c r="L72" s="2"/>
      <c r="O72" s="5">
        <v>2.66</v>
      </c>
    </row>
    <row r="73" spans="2:15" ht="15" x14ac:dyDescent="0.25">
      <c r="B73" s="3"/>
      <c r="C73" s="9">
        <f t="shared" si="12"/>
        <v>6.2499999999997335E-6</v>
      </c>
      <c r="D73" s="9">
        <f t="shared" si="12"/>
        <v>6.2499999999997335E-6</v>
      </c>
      <c r="E73" s="9">
        <f t="shared" si="12"/>
        <v>6.2499999999997335E-6</v>
      </c>
      <c r="F73" s="12"/>
      <c r="G73" s="12"/>
      <c r="H73" s="12"/>
      <c r="I73" s="12"/>
      <c r="K73" s="2"/>
      <c r="L73" s="2"/>
      <c r="O73" s="5">
        <v>2.65</v>
      </c>
    </row>
    <row r="74" spans="2:15" ht="15" x14ac:dyDescent="0.25">
      <c r="B74" s="3"/>
      <c r="C74" s="9">
        <f>(C61-$D$25)^2</f>
        <v>6.2499999999997335E-6</v>
      </c>
      <c r="D74" s="9">
        <f>(C65-$D$25)^2</f>
        <v>6.2499999999997335E-6</v>
      </c>
      <c r="E74" s="9">
        <f>(E63-$D$25)^2</f>
        <v>6.2499999999997335E-6</v>
      </c>
      <c r="F74" s="12"/>
      <c r="G74" s="12"/>
      <c r="H74" s="12"/>
      <c r="I74" s="12"/>
      <c r="K74" s="2"/>
      <c r="L74" s="2"/>
      <c r="O74" s="5">
        <v>2.65</v>
      </c>
    </row>
    <row r="75" spans="2:15" ht="15" x14ac:dyDescent="0.25">
      <c r="B75" s="3"/>
      <c r="C75" s="9">
        <f>(C64-$D$25)^2</f>
        <v>6.2499999999997335E-6</v>
      </c>
      <c r="D75" s="9">
        <f>(D64-$D$25)^2</f>
        <v>6.2499999999997335E-6</v>
      </c>
      <c r="E75" s="9">
        <f>(C68-$D$25)^2</f>
        <v>6.2499999999997335E-6</v>
      </c>
      <c r="F75" s="12"/>
      <c r="G75" s="12"/>
      <c r="H75" s="12"/>
      <c r="I75" s="12"/>
      <c r="K75" s="2"/>
      <c r="L75" s="2"/>
      <c r="O75" s="5">
        <v>2.66</v>
      </c>
    </row>
    <row r="76" spans="2:15" ht="15" x14ac:dyDescent="0.25">
      <c r="B76" s="3"/>
      <c r="C76" s="9">
        <f>(C62-$D$25)^2</f>
        <v>6.2499999999997335E-6</v>
      </c>
      <c r="D76" s="9">
        <f>(D65-$D$25)^2</f>
        <v>6.2499999999997335E-6</v>
      </c>
      <c r="E76" s="12"/>
      <c r="F76" s="12"/>
      <c r="G76" s="12"/>
      <c r="H76" s="12"/>
      <c r="I76" s="12"/>
      <c r="K76" s="2"/>
      <c r="L76" s="2"/>
      <c r="O76" s="5">
        <v>2.66</v>
      </c>
    </row>
    <row r="77" spans="2:15" ht="15" x14ac:dyDescent="0.25">
      <c r="B77" s="3"/>
      <c r="C77" s="9">
        <f>(C63-$D$25)^2</f>
        <v>6.2499999999997335E-6</v>
      </c>
      <c r="D77" s="9">
        <f>(C66-$D$25)^2</f>
        <v>6.2499999999997335E-6</v>
      </c>
      <c r="E77" s="12"/>
      <c r="F77" s="12"/>
      <c r="G77" s="12"/>
      <c r="H77" s="12"/>
      <c r="I77" s="12"/>
      <c r="K77" s="2"/>
      <c r="L77" s="2"/>
      <c r="O77" s="5">
        <v>2.64</v>
      </c>
    </row>
    <row r="78" spans="2:15" ht="15" x14ac:dyDescent="0.25">
      <c r="B78" s="3"/>
      <c r="C78" s="9">
        <f>(C67-$D$25)^2</f>
        <v>6.2499999999997335E-6</v>
      </c>
      <c r="D78" s="9">
        <f>(D67-$D$25)^2</f>
        <v>6.2499999999997335E-6</v>
      </c>
      <c r="E78" s="12"/>
      <c r="F78" s="12"/>
      <c r="G78" s="12"/>
      <c r="H78" s="12"/>
      <c r="I78" s="12"/>
      <c r="K78" s="2"/>
      <c r="L78" s="2"/>
      <c r="O78" s="5">
        <v>2.68</v>
      </c>
    </row>
    <row r="79" spans="2:15" ht="15" x14ac:dyDescent="0.25">
      <c r="B79" s="3"/>
      <c r="C79" s="9">
        <f>(C64-$D$25)^2</f>
        <v>6.2499999999997335E-6</v>
      </c>
      <c r="D79" s="9">
        <f>(C67-$D$25)^2</f>
        <v>6.2499999999997335E-6</v>
      </c>
      <c r="E79" s="12"/>
      <c r="F79" s="12"/>
      <c r="G79" s="12"/>
      <c r="H79" s="12"/>
      <c r="I79" s="12"/>
      <c r="K79" s="2"/>
      <c r="L79" s="2"/>
      <c r="O79" s="5">
        <v>2.66</v>
      </c>
    </row>
    <row r="80" spans="2:15" ht="15" x14ac:dyDescent="0.25">
      <c r="B80" s="3"/>
      <c r="C80" s="9">
        <f>(C69-$D$25)^2</f>
        <v>6.2499999999997335E-6</v>
      </c>
      <c r="D80" s="9">
        <f>(D69-$D$25)^2</f>
        <v>6.2499999999997335E-6</v>
      </c>
      <c r="E80" s="12"/>
      <c r="F80" s="12"/>
      <c r="G80" s="12"/>
      <c r="K80" s="2"/>
      <c r="L80" s="2"/>
      <c r="O80" s="5">
        <v>2.66</v>
      </c>
    </row>
    <row r="81" spans="2:15" ht="15" x14ac:dyDescent="0.25">
      <c r="B81" s="3"/>
      <c r="C81" s="9">
        <f>(C70-$D$25)^2</f>
        <v>6.2499999999997335E-6</v>
      </c>
      <c r="D81" s="9">
        <f>(D70-$D$25)^2</f>
        <v>6.2499999999997335E-6</v>
      </c>
      <c r="E81" s="12"/>
      <c r="F81" s="12"/>
      <c r="G81" s="12"/>
      <c r="K81" s="2"/>
      <c r="L81" s="2"/>
      <c r="O81" s="5">
        <v>2.67</v>
      </c>
    </row>
    <row r="82" spans="2:15" ht="15" x14ac:dyDescent="0.25">
      <c r="B82" s="3"/>
      <c r="C82" s="12"/>
      <c r="K82" s="2"/>
      <c r="L82" s="2"/>
      <c r="O82" s="5">
        <v>2.68</v>
      </c>
    </row>
    <row r="83" spans="2:15" ht="15" x14ac:dyDescent="0.25">
      <c r="B83" s="3"/>
      <c r="K83" s="2"/>
      <c r="L83" s="2"/>
      <c r="O83" s="5">
        <v>2.67</v>
      </c>
    </row>
    <row r="84" spans="2:15" ht="15" x14ac:dyDescent="0.25">
      <c r="B84" s="3"/>
      <c r="C84" s="5" t="s">
        <v>1</v>
      </c>
      <c r="D84" s="5">
        <f>SUM(C61:E70)/23</f>
        <v>2.6700000000000013</v>
      </c>
      <c r="F84" s="5" t="s">
        <v>1</v>
      </c>
      <c r="G84" s="5">
        <f>AVERAGE($C$2:$L$11)</f>
        <v>2.6675</v>
      </c>
      <c r="O84" s="5">
        <v>2.66</v>
      </c>
    </row>
    <row r="85" spans="2:15" ht="15" x14ac:dyDescent="0.25">
      <c r="B85" s="3"/>
      <c r="C85" s="5" t="s">
        <v>2</v>
      </c>
      <c r="D85" s="8">
        <f>SQRT((1/(100-1))*(SUM(C72:I81)))</f>
        <v>1.2309149097933013E-3</v>
      </c>
      <c r="F85" s="5" t="s">
        <v>2</v>
      </c>
      <c r="G85" s="13">
        <f>_xlfn.STDEV.S($C$61:$E$70)</f>
        <v>1.3622099665481315E-15</v>
      </c>
      <c r="O85" s="5">
        <v>2.64</v>
      </c>
    </row>
    <row r="86" spans="2:15" ht="15" x14ac:dyDescent="0.25">
      <c r="B86" s="3"/>
      <c r="C86" s="5" t="s">
        <v>3</v>
      </c>
      <c r="D86" s="6">
        <f>D55/68</f>
        <v>3.9258217993079561E-2</v>
      </c>
      <c r="F86" s="5" t="s">
        <v>3</v>
      </c>
      <c r="G86" s="13">
        <f>_xlfn.STDEV.S($C$61:$E$70)/SQRT(COUNT($C$61:$E$70))</f>
        <v>2.8404041299749109E-16</v>
      </c>
      <c r="O86" s="5">
        <v>2.63</v>
      </c>
    </row>
    <row r="87" spans="2:15" ht="15" x14ac:dyDescent="0.25">
      <c r="B87" s="3"/>
      <c r="O87" s="5">
        <v>2.65</v>
      </c>
    </row>
    <row r="88" spans="2:15" ht="15" x14ac:dyDescent="0.25">
      <c r="B88" s="3"/>
      <c r="O88" s="5">
        <v>2.66</v>
      </c>
    </row>
    <row r="89" spans="2:15" ht="15" x14ac:dyDescent="0.25">
      <c r="B89" s="3"/>
      <c r="O89" s="5">
        <v>2.66</v>
      </c>
    </row>
    <row r="90" spans="2:15" ht="15" x14ac:dyDescent="0.25">
      <c r="B90" s="3"/>
      <c r="O90" s="5">
        <v>2.67</v>
      </c>
    </row>
    <row r="91" spans="2:15" ht="15" x14ac:dyDescent="0.25">
      <c r="B91" s="3"/>
      <c r="O91" s="5">
        <v>2.66</v>
      </c>
    </row>
    <row r="92" spans="2:15" ht="15" x14ac:dyDescent="0.25">
      <c r="B92" s="3"/>
      <c r="O92" s="5">
        <v>2.66</v>
      </c>
    </row>
    <row r="93" spans="2:15" ht="15" x14ac:dyDescent="0.25">
      <c r="B93" s="3"/>
      <c r="O93" s="5">
        <v>2.69</v>
      </c>
    </row>
    <row r="94" spans="2:15" ht="15" x14ac:dyDescent="0.25">
      <c r="B94" s="3"/>
      <c r="O94" s="5">
        <v>2.69</v>
      </c>
    </row>
    <row r="95" spans="2:15" ht="15" x14ac:dyDescent="0.25">
      <c r="B95" s="3"/>
      <c r="O95" s="5">
        <v>2.68</v>
      </c>
    </row>
    <row r="96" spans="2:15" ht="15" x14ac:dyDescent="0.25">
      <c r="B96" s="3"/>
      <c r="O96" s="5">
        <v>2.7</v>
      </c>
    </row>
    <row r="97" spans="2:15" ht="15" x14ac:dyDescent="0.25">
      <c r="B97" s="3"/>
      <c r="O97" s="5">
        <v>2.68</v>
      </c>
    </row>
    <row r="98" spans="2:15" ht="15" x14ac:dyDescent="0.25">
      <c r="B98" s="3"/>
      <c r="O98" s="5">
        <v>2.65</v>
      </c>
    </row>
    <row r="99" spans="2:15" ht="15" x14ac:dyDescent="0.25">
      <c r="B99" s="3"/>
      <c r="O99" s="5">
        <v>2.67</v>
      </c>
    </row>
    <row r="100" spans="2:15" ht="15" x14ac:dyDescent="0.25">
      <c r="B100" s="3"/>
      <c r="O100" s="5">
        <v>2.65</v>
      </c>
    </row>
    <row r="101" spans="2:15" ht="15" x14ac:dyDescent="0.25">
      <c r="B101" s="3"/>
      <c r="O101" s="5">
        <v>2.64</v>
      </c>
    </row>
    <row r="111" spans="2:15" ht="14.25" customHeight="1" x14ac:dyDescent="0.25"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4" t="s">
        <v>10</v>
      </c>
      <c r="J111" s="4" t="s">
        <v>11</v>
      </c>
      <c r="K111" s="4" t="s">
        <v>12</v>
      </c>
      <c r="L111" s="4" t="s">
        <v>13</v>
      </c>
      <c r="M111" s="4" t="s">
        <v>14</v>
      </c>
    </row>
    <row r="112" spans="2:15" ht="14.25" customHeight="1" x14ac:dyDescent="0.25">
      <c r="C112" s="14">
        <v>1</v>
      </c>
      <c r="D112" s="4">
        <v>2.67</v>
      </c>
      <c r="E112" s="4">
        <v>2.64</v>
      </c>
      <c r="F112" s="4">
        <v>2.67</v>
      </c>
      <c r="G112" s="4">
        <v>2.68</v>
      </c>
      <c r="H112" s="4">
        <v>2.65</v>
      </c>
      <c r="I112" s="4">
        <v>2.67</v>
      </c>
      <c r="J112" s="4">
        <v>2.65</v>
      </c>
      <c r="K112" s="4">
        <v>2.68</v>
      </c>
      <c r="L112" s="4">
        <v>2.67</v>
      </c>
      <c r="M112" s="4">
        <v>2.67</v>
      </c>
    </row>
    <row r="113" spans="3:13" ht="14.25" customHeight="1" x14ac:dyDescent="0.25">
      <c r="C113" s="14">
        <v>2</v>
      </c>
      <c r="D113" s="4">
        <v>2.67</v>
      </c>
      <c r="E113" s="4">
        <v>2.65</v>
      </c>
      <c r="F113" s="4">
        <v>2.68</v>
      </c>
      <c r="G113" s="4">
        <v>2.68</v>
      </c>
      <c r="H113" s="4">
        <v>2.65</v>
      </c>
      <c r="I113" s="4">
        <v>2.67</v>
      </c>
      <c r="J113" s="4">
        <v>2.63</v>
      </c>
      <c r="K113" s="4">
        <v>2.67</v>
      </c>
      <c r="L113" s="4">
        <v>2.68</v>
      </c>
      <c r="M113" s="4">
        <v>2.67</v>
      </c>
    </row>
    <row r="114" spans="3:13" ht="14.25" customHeight="1" x14ac:dyDescent="0.25">
      <c r="C114" s="14">
        <v>3</v>
      </c>
      <c r="D114" s="4">
        <v>2.69</v>
      </c>
      <c r="E114" s="4">
        <v>2.64</v>
      </c>
      <c r="F114" s="4">
        <v>2.68</v>
      </c>
      <c r="G114" s="4">
        <v>2.67</v>
      </c>
      <c r="H114" s="4">
        <v>2.64</v>
      </c>
      <c r="I114" s="4">
        <v>2.67</v>
      </c>
      <c r="J114" s="4">
        <v>2.64</v>
      </c>
      <c r="K114" s="4">
        <v>2.68</v>
      </c>
      <c r="L114" s="4">
        <v>2.67</v>
      </c>
      <c r="M114" s="4">
        <v>2.67</v>
      </c>
    </row>
    <row r="115" spans="3:13" ht="14.25" customHeight="1" x14ac:dyDescent="0.25">
      <c r="C115" s="14">
        <v>4</v>
      </c>
      <c r="D115" s="4">
        <v>2.68</v>
      </c>
      <c r="E115" s="4">
        <v>2.64</v>
      </c>
      <c r="F115" s="4">
        <v>2.68</v>
      </c>
      <c r="G115" s="4">
        <v>2.65</v>
      </c>
      <c r="H115" s="4">
        <v>2.66</v>
      </c>
      <c r="I115" s="4">
        <v>2.67</v>
      </c>
      <c r="J115" s="4">
        <v>2.65</v>
      </c>
      <c r="K115" s="4">
        <v>2.68</v>
      </c>
      <c r="L115" s="4">
        <v>2.67</v>
      </c>
      <c r="M115" s="4">
        <v>2.67</v>
      </c>
    </row>
    <row r="116" spans="3:13" ht="14.25" customHeight="1" x14ac:dyDescent="0.25">
      <c r="C116" s="14">
        <v>5</v>
      </c>
      <c r="D116" s="4">
        <v>2.7</v>
      </c>
      <c r="E116" s="4">
        <v>2.65</v>
      </c>
      <c r="F116" s="4">
        <v>2.67</v>
      </c>
      <c r="G116" s="4">
        <v>2.68</v>
      </c>
      <c r="H116" s="4">
        <v>2.65</v>
      </c>
      <c r="I116" s="4">
        <v>2.67</v>
      </c>
      <c r="J116" s="4">
        <v>2.65</v>
      </c>
      <c r="K116" s="4">
        <v>2.68</v>
      </c>
      <c r="L116" s="4">
        <v>2.68</v>
      </c>
      <c r="M116" s="4">
        <v>2.67</v>
      </c>
    </row>
    <row r="117" spans="3:13" ht="14.25" customHeight="1" x14ac:dyDescent="0.25">
      <c r="C117" s="14">
        <v>6</v>
      </c>
      <c r="D117" s="4">
        <v>2.7</v>
      </c>
      <c r="E117" s="4">
        <v>2.64</v>
      </c>
      <c r="F117" s="4">
        <v>2.67</v>
      </c>
      <c r="G117" s="4">
        <v>2.67</v>
      </c>
      <c r="H117" s="4">
        <v>2.64</v>
      </c>
      <c r="I117" s="4">
        <v>2.66</v>
      </c>
      <c r="J117" s="4">
        <v>2.65</v>
      </c>
      <c r="K117" s="4">
        <v>2.68</v>
      </c>
      <c r="L117" s="4">
        <v>2.68</v>
      </c>
      <c r="M117" s="4">
        <v>2.66</v>
      </c>
    </row>
    <row r="118" spans="3:13" ht="14.25" customHeight="1" x14ac:dyDescent="0.25">
      <c r="C118" s="14">
        <v>7</v>
      </c>
      <c r="D118" s="4">
        <v>2.69</v>
      </c>
      <c r="E118" s="4">
        <v>2.65</v>
      </c>
      <c r="F118" s="4">
        <v>2.66</v>
      </c>
      <c r="G118" s="4">
        <v>2.68</v>
      </c>
      <c r="H118" s="4">
        <v>2.64</v>
      </c>
      <c r="I118" s="4">
        <v>2.68</v>
      </c>
      <c r="J118" s="4">
        <v>2.64</v>
      </c>
      <c r="K118" s="4">
        <v>2.68</v>
      </c>
      <c r="L118" s="4">
        <v>2.67</v>
      </c>
      <c r="M118" s="4">
        <v>2.67</v>
      </c>
    </row>
    <row r="119" spans="3:13" ht="14.25" customHeight="1" x14ac:dyDescent="0.25">
      <c r="C119" s="14">
        <v>8</v>
      </c>
      <c r="D119" s="4">
        <v>2.69</v>
      </c>
      <c r="E119" s="4">
        <v>2.65</v>
      </c>
      <c r="F119" s="4">
        <v>2.67</v>
      </c>
      <c r="G119" s="4">
        <v>2.68</v>
      </c>
      <c r="H119" s="4">
        <v>2.64</v>
      </c>
      <c r="I119" s="4">
        <v>2.67</v>
      </c>
      <c r="J119" s="4">
        <v>2.65</v>
      </c>
      <c r="K119" s="4">
        <v>2.67</v>
      </c>
      <c r="L119" s="4">
        <v>2.67</v>
      </c>
      <c r="M119" s="4">
        <v>2.67</v>
      </c>
    </row>
    <row r="120" spans="3:13" ht="14.25" customHeight="1" x14ac:dyDescent="0.25">
      <c r="C120" s="14">
        <v>9</v>
      </c>
      <c r="D120" s="4">
        <v>2.69</v>
      </c>
      <c r="E120" s="4">
        <v>2.65</v>
      </c>
      <c r="F120" s="4">
        <v>2.67</v>
      </c>
      <c r="G120" s="4">
        <v>2.68</v>
      </c>
      <c r="H120" s="4">
        <v>2.64</v>
      </c>
      <c r="I120" s="4">
        <v>2.68</v>
      </c>
      <c r="J120" s="4">
        <v>2.64</v>
      </c>
      <c r="K120" s="4">
        <v>2.67</v>
      </c>
      <c r="L120" s="4">
        <v>2.67</v>
      </c>
      <c r="M120" s="4">
        <v>2.66</v>
      </c>
    </row>
    <row r="121" spans="3:13" ht="14.25" customHeight="1" x14ac:dyDescent="0.25">
      <c r="C121" s="14">
        <v>10</v>
      </c>
      <c r="D121" s="4">
        <v>2.69</v>
      </c>
      <c r="E121" s="4">
        <v>2.65</v>
      </c>
      <c r="F121" s="4">
        <v>2.67</v>
      </c>
      <c r="G121" s="4">
        <v>2.67</v>
      </c>
      <c r="H121" s="4">
        <v>2.65</v>
      </c>
      <c r="I121" s="4">
        <v>2.67</v>
      </c>
      <c r="J121" s="4">
        <v>2.64</v>
      </c>
      <c r="K121" s="4">
        <v>2.68</v>
      </c>
      <c r="L121" s="4">
        <v>2.68</v>
      </c>
      <c r="M121" s="4">
        <v>2.66</v>
      </c>
    </row>
    <row r="122" spans="3:13" ht="14.25" customHeight="1" x14ac:dyDescent="0.25">
      <c r="C122" s="4" t="s">
        <v>15</v>
      </c>
      <c r="D122" s="4">
        <f t="shared" ref="D122:M122" si="13">AVERAGE(D112:D121)</f>
        <v>2.6870000000000003</v>
      </c>
      <c r="E122" s="4">
        <f t="shared" si="13"/>
        <v>2.6459999999999999</v>
      </c>
      <c r="F122" s="4">
        <f t="shared" si="13"/>
        <v>2.6719999999999997</v>
      </c>
      <c r="G122" s="4">
        <f t="shared" si="13"/>
        <v>2.6740000000000004</v>
      </c>
      <c r="H122" s="4">
        <f t="shared" si="13"/>
        <v>2.6459999999999999</v>
      </c>
      <c r="I122" s="4">
        <f t="shared" si="13"/>
        <v>2.6710000000000003</v>
      </c>
      <c r="J122" s="4">
        <f t="shared" si="13"/>
        <v>2.6440000000000001</v>
      </c>
      <c r="K122" s="4">
        <f t="shared" si="13"/>
        <v>2.6770000000000005</v>
      </c>
      <c r="L122" s="4">
        <f t="shared" si="13"/>
        <v>2.6740000000000004</v>
      </c>
      <c r="M122" s="4">
        <f t="shared" si="13"/>
        <v>2.6670000000000003</v>
      </c>
    </row>
    <row r="124" spans="3:13" ht="14.25" customHeight="1" x14ac:dyDescent="0.25">
      <c r="D124" s="15">
        <f t="shared" ref="D124:M124" si="14">(D112-D$122)^2</f>
        <v>2.8900000000001185E-4</v>
      </c>
      <c r="E124" s="15">
        <f t="shared" si="14"/>
        <v>3.5999999999997399E-5</v>
      </c>
      <c r="F124" s="15">
        <f t="shared" si="14"/>
        <v>3.9999999999991189E-6</v>
      </c>
      <c r="G124" s="15">
        <f t="shared" si="14"/>
        <v>3.5999999999997399E-5</v>
      </c>
      <c r="H124" s="15">
        <f t="shared" si="14"/>
        <v>1.600000000000003E-5</v>
      </c>
      <c r="I124" s="15">
        <f t="shared" si="14"/>
        <v>1.0000000000006678E-6</v>
      </c>
      <c r="J124" s="15">
        <f t="shared" si="14"/>
        <v>3.5999999999997399E-5</v>
      </c>
      <c r="K124" s="15">
        <f t="shared" si="14"/>
        <v>8.9999999999980182E-6</v>
      </c>
      <c r="L124" s="15">
        <f t="shared" si="14"/>
        <v>1.6000000000003581E-5</v>
      </c>
      <c r="M124" s="15">
        <f t="shared" si="14"/>
        <v>8.9999999999980182E-6</v>
      </c>
    </row>
    <row r="125" spans="3:13" ht="14.25" customHeight="1" x14ac:dyDescent="0.25">
      <c r="C125" s="3"/>
      <c r="D125" s="15">
        <f t="shared" ref="D125:M125" si="15">(D113-D$122)^2</f>
        <v>2.8900000000001185E-4</v>
      </c>
      <c r="E125" s="15">
        <f t="shared" si="15"/>
        <v>1.600000000000003E-5</v>
      </c>
      <c r="F125" s="15">
        <f t="shared" si="15"/>
        <v>6.4000000000007221E-5</v>
      </c>
      <c r="G125" s="15">
        <f t="shared" si="15"/>
        <v>3.5999999999997399E-5</v>
      </c>
      <c r="H125" s="15">
        <f t="shared" si="15"/>
        <v>1.600000000000003E-5</v>
      </c>
      <c r="I125" s="15">
        <f t="shared" si="15"/>
        <v>1.0000000000006678E-6</v>
      </c>
      <c r="J125" s="15">
        <f t="shared" si="15"/>
        <v>1.9600000000000655E-4</v>
      </c>
      <c r="K125" s="15">
        <f t="shared" si="15"/>
        <v>4.9000000000007859E-5</v>
      </c>
      <c r="L125" s="15">
        <f t="shared" si="15"/>
        <v>3.5999999999997399E-5</v>
      </c>
      <c r="M125" s="15">
        <f t="shared" si="15"/>
        <v>8.9999999999980182E-6</v>
      </c>
    </row>
    <row r="126" spans="3:13" ht="14.25" customHeight="1" x14ac:dyDescent="0.25">
      <c r="C126" s="3"/>
      <c r="D126" s="15">
        <f t="shared" ref="D126:M126" si="16">(D114-D$122)^2</f>
        <v>8.9999999999980182E-6</v>
      </c>
      <c r="E126" s="15">
        <f t="shared" si="16"/>
        <v>3.5999999999997399E-5</v>
      </c>
      <c r="F126" s="15">
        <f t="shared" si="16"/>
        <v>6.4000000000007221E-5</v>
      </c>
      <c r="G126" s="15">
        <f t="shared" si="16"/>
        <v>1.6000000000003581E-5</v>
      </c>
      <c r="H126" s="15">
        <f t="shared" si="16"/>
        <v>3.5999999999997399E-5</v>
      </c>
      <c r="I126" s="15">
        <f t="shared" si="16"/>
        <v>1.0000000000006678E-6</v>
      </c>
      <c r="J126" s="15">
        <f t="shared" si="16"/>
        <v>1.600000000000003E-5</v>
      </c>
      <c r="K126" s="15">
        <f t="shared" si="16"/>
        <v>8.9999999999980182E-6</v>
      </c>
      <c r="L126" s="15">
        <f t="shared" si="16"/>
        <v>1.6000000000003581E-5</v>
      </c>
      <c r="M126" s="15">
        <f t="shared" si="16"/>
        <v>8.9999999999980182E-6</v>
      </c>
    </row>
    <row r="127" spans="3:13" ht="14.25" customHeight="1" x14ac:dyDescent="0.25">
      <c r="C127" s="3"/>
      <c r="D127" s="15">
        <f t="shared" ref="D127:M127" si="17">(D115-D$122)^2</f>
        <v>4.9000000000001638E-5</v>
      </c>
      <c r="E127" s="15">
        <f t="shared" si="17"/>
        <v>3.5999999999997399E-5</v>
      </c>
      <c r="F127" s="15">
        <f t="shared" si="17"/>
        <v>6.4000000000007221E-5</v>
      </c>
      <c r="G127" s="15">
        <f t="shared" si="17"/>
        <v>5.7600000000002235E-4</v>
      </c>
      <c r="H127" s="15">
        <f t="shared" si="17"/>
        <v>1.9600000000000655E-4</v>
      </c>
      <c r="I127" s="15">
        <f t="shared" si="17"/>
        <v>1.0000000000006678E-6</v>
      </c>
      <c r="J127" s="15">
        <f t="shared" si="17"/>
        <v>3.5999999999997399E-5</v>
      </c>
      <c r="K127" s="15">
        <f t="shared" si="17"/>
        <v>8.9999999999980182E-6</v>
      </c>
      <c r="L127" s="15">
        <f t="shared" si="17"/>
        <v>1.6000000000003581E-5</v>
      </c>
      <c r="M127" s="15">
        <f t="shared" si="17"/>
        <v>8.9999999999980182E-6</v>
      </c>
    </row>
    <row r="128" spans="3:13" ht="14.25" customHeight="1" x14ac:dyDescent="0.25">
      <c r="C128" s="3"/>
      <c r="D128" s="15">
        <f t="shared" ref="D128:M128" si="18">(D116-D$122)^2</f>
        <v>1.6899999999999741E-4</v>
      </c>
      <c r="E128" s="15">
        <f t="shared" si="18"/>
        <v>1.600000000000003E-5</v>
      </c>
      <c r="F128" s="15">
        <f t="shared" si="18"/>
        <v>3.9999999999991189E-6</v>
      </c>
      <c r="G128" s="15">
        <f t="shared" si="18"/>
        <v>3.5999999999997399E-5</v>
      </c>
      <c r="H128" s="15">
        <f t="shared" si="18"/>
        <v>1.600000000000003E-5</v>
      </c>
      <c r="I128" s="15">
        <f t="shared" si="18"/>
        <v>1.0000000000006678E-6</v>
      </c>
      <c r="J128" s="15">
        <f t="shared" si="18"/>
        <v>3.5999999999997399E-5</v>
      </c>
      <c r="K128" s="15">
        <f t="shared" si="18"/>
        <v>8.9999999999980182E-6</v>
      </c>
      <c r="L128" s="15">
        <f t="shared" si="18"/>
        <v>3.5999999999997399E-5</v>
      </c>
      <c r="M128" s="15">
        <f t="shared" si="18"/>
        <v>8.9999999999980182E-6</v>
      </c>
    </row>
    <row r="129" spans="3:13" ht="14.25" customHeight="1" x14ac:dyDescent="0.25">
      <c r="C129" s="3"/>
      <c r="D129" s="15">
        <f t="shared" ref="D129:M129" si="19">(D117-D$122)^2</f>
        <v>1.6899999999999741E-4</v>
      </c>
      <c r="E129" s="15">
        <f t="shared" si="19"/>
        <v>3.5999999999997399E-5</v>
      </c>
      <c r="F129" s="15">
        <f t="shared" si="19"/>
        <v>3.9999999999991189E-6</v>
      </c>
      <c r="G129" s="15">
        <f t="shared" si="19"/>
        <v>1.6000000000003581E-5</v>
      </c>
      <c r="H129" s="15">
        <f t="shared" si="19"/>
        <v>3.5999999999997399E-5</v>
      </c>
      <c r="I129" s="15">
        <f t="shared" si="19"/>
        <v>1.2100000000000266E-4</v>
      </c>
      <c r="J129" s="15">
        <f t="shared" si="19"/>
        <v>3.5999999999997399E-5</v>
      </c>
      <c r="K129" s="15">
        <f t="shared" si="19"/>
        <v>8.9999999999980182E-6</v>
      </c>
      <c r="L129" s="15">
        <f t="shared" si="19"/>
        <v>3.5999999999997399E-5</v>
      </c>
      <c r="M129" s="15">
        <f t="shared" si="19"/>
        <v>4.9000000000001638E-5</v>
      </c>
    </row>
    <row r="130" spans="3:13" ht="14.25" customHeight="1" x14ac:dyDescent="0.25">
      <c r="C130" s="3"/>
      <c r="D130" s="15">
        <f t="shared" ref="D130:M130" si="20">(D118-D$122)^2</f>
        <v>8.9999999999980182E-6</v>
      </c>
      <c r="E130" s="15">
        <f t="shared" si="20"/>
        <v>1.600000000000003E-5</v>
      </c>
      <c r="F130" s="15">
        <f t="shared" si="20"/>
        <v>1.439999999999896E-4</v>
      </c>
      <c r="G130" s="15">
        <f t="shared" si="20"/>
        <v>3.5999999999997399E-5</v>
      </c>
      <c r="H130" s="15">
        <f t="shared" si="20"/>
        <v>3.5999999999997399E-5</v>
      </c>
      <c r="I130" s="15">
        <f t="shared" si="20"/>
        <v>8.0999999999998147E-5</v>
      </c>
      <c r="J130" s="15">
        <f t="shared" si="20"/>
        <v>1.600000000000003E-5</v>
      </c>
      <c r="K130" s="15">
        <f t="shared" si="20"/>
        <v>8.9999999999980182E-6</v>
      </c>
      <c r="L130" s="15">
        <f t="shared" si="20"/>
        <v>1.6000000000003581E-5</v>
      </c>
      <c r="M130" s="15">
        <f t="shared" si="20"/>
        <v>8.9999999999980182E-6</v>
      </c>
    </row>
    <row r="131" spans="3:13" ht="14.25" customHeight="1" x14ac:dyDescent="0.25">
      <c r="C131" s="3"/>
      <c r="D131" s="15">
        <f t="shared" ref="D131:M131" si="21">(D119-D$122)^2</f>
        <v>8.9999999999980182E-6</v>
      </c>
      <c r="E131" s="15">
        <f t="shared" si="21"/>
        <v>1.600000000000003E-5</v>
      </c>
      <c r="F131" s="15">
        <f t="shared" si="21"/>
        <v>3.9999999999991189E-6</v>
      </c>
      <c r="G131" s="15">
        <f t="shared" si="21"/>
        <v>3.5999999999997399E-5</v>
      </c>
      <c r="H131" s="15">
        <f t="shared" si="21"/>
        <v>3.5999999999997399E-5</v>
      </c>
      <c r="I131" s="15">
        <f t="shared" si="21"/>
        <v>1.0000000000006678E-6</v>
      </c>
      <c r="J131" s="15">
        <f t="shared" si="21"/>
        <v>3.5999999999997399E-5</v>
      </c>
      <c r="K131" s="15">
        <f t="shared" si="21"/>
        <v>4.9000000000007859E-5</v>
      </c>
      <c r="L131" s="15">
        <f t="shared" si="21"/>
        <v>1.6000000000003581E-5</v>
      </c>
      <c r="M131" s="15">
        <f t="shared" si="21"/>
        <v>8.9999999999980182E-6</v>
      </c>
    </row>
    <row r="132" spans="3:13" ht="14.25" customHeight="1" x14ac:dyDescent="0.25">
      <c r="C132" s="3"/>
      <c r="D132" s="15">
        <f t="shared" ref="D132:M132" si="22">(D120-D$122)^2</f>
        <v>8.9999999999980182E-6</v>
      </c>
      <c r="E132" s="15">
        <f t="shared" si="22"/>
        <v>1.600000000000003E-5</v>
      </c>
      <c r="F132" s="15">
        <f t="shared" si="22"/>
        <v>3.9999999999991189E-6</v>
      </c>
      <c r="G132" s="15">
        <f t="shared" si="22"/>
        <v>3.5999999999997399E-5</v>
      </c>
      <c r="H132" s="15">
        <f t="shared" si="22"/>
        <v>3.5999999999997399E-5</v>
      </c>
      <c r="I132" s="15">
        <f t="shared" si="22"/>
        <v>8.0999999999998147E-5</v>
      </c>
      <c r="J132" s="15">
        <f t="shared" si="22"/>
        <v>1.600000000000003E-5</v>
      </c>
      <c r="K132" s="15">
        <f t="shared" si="22"/>
        <v>4.9000000000007859E-5</v>
      </c>
      <c r="L132" s="15">
        <f t="shared" si="22"/>
        <v>1.6000000000003581E-5</v>
      </c>
      <c r="M132" s="15">
        <f t="shared" si="22"/>
        <v>4.9000000000001638E-5</v>
      </c>
    </row>
    <row r="133" spans="3:13" ht="14.25" customHeight="1" x14ac:dyDescent="0.25">
      <c r="C133" s="3"/>
      <c r="D133" s="15">
        <f t="shared" ref="D133:M133" si="23">(D121-D$122)^2</f>
        <v>8.9999999999980182E-6</v>
      </c>
      <c r="E133" s="15">
        <f t="shared" si="23"/>
        <v>1.600000000000003E-5</v>
      </c>
      <c r="F133" s="15">
        <f t="shared" si="23"/>
        <v>3.9999999999991189E-6</v>
      </c>
      <c r="G133" s="15">
        <f t="shared" si="23"/>
        <v>1.6000000000003581E-5</v>
      </c>
      <c r="H133" s="15">
        <f t="shared" si="23"/>
        <v>1.600000000000003E-5</v>
      </c>
      <c r="I133" s="15">
        <f t="shared" si="23"/>
        <v>1.0000000000006678E-6</v>
      </c>
      <c r="J133" s="15">
        <f t="shared" si="23"/>
        <v>1.600000000000003E-5</v>
      </c>
      <c r="K133" s="15">
        <f t="shared" si="23"/>
        <v>8.9999999999980182E-6</v>
      </c>
      <c r="L133" s="15">
        <f t="shared" si="23"/>
        <v>3.5999999999997399E-5</v>
      </c>
      <c r="M133" s="15">
        <f t="shared" si="23"/>
        <v>4.9000000000001638E-5</v>
      </c>
    </row>
    <row r="134" spans="3:13" ht="14.25" customHeight="1" x14ac:dyDescent="0.25">
      <c r="C134" s="3"/>
      <c r="E134" s="3"/>
      <c r="F134" s="3"/>
      <c r="G134" s="3"/>
      <c r="H134" s="3"/>
      <c r="I134" s="3"/>
      <c r="J134" s="3"/>
      <c r="K134" s="3"/>
      <c r="L134" s="3"/>
    </row>
    <row r="135" spans="3:13" ht="14.25" customHeight="1" x14ac:dyDescent="0.25">
      <c r="C135" s="3"/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4" t="s">
        <v>10</v>
      </c>
      <c r="J135" s="4" t="s">
        <v>11</v>
      </c>
      <c r="K135" s="4" t="s">
        <v>12</v>
      </c>
      <c r="L135" s="4" t="s">
        <v>13</v>
      </c>
      <c r="M135" s="4" t="s">
        <v>14</v>
      </c>
    </row>
    <row r="136" spans="3:13" ht="14.25" customHeight="1" x14ac:dyDescent="0.25">
      <c r="C136" s="4" t="s">
        <v>15</v>
      </c>
      <c r="D136" s="4">
        <f t="shared" ref="D136:I136" si="24">AVERAGE(D112:D122)</f>
        <v>2.6870000000000007</v>
      </c>
      <c r="E136" s="4">
        <f t="shared" si="24"/>
        <v>2.6459999999999999</v>
      </c>
      <c r="F136" s="4">
        <f t="shared" si="24"/>
        <v>2.6720000000000002</v>
      </c>
      <c r="G136" s="4">
        <f t="shared" si="24"/>
        <v>2.6739999999999999</v>
      </c>
      <c r="H136" s="4">
        <f t="shared" si="24"/>
        <v>2.6460000000000004</v>
      </c>
      <c r="I136" s="4">
        <f t="shared" si="24"/>
        <v>2.6709999999999998</v>
      </c>
      <c r="J136" s="4">
        <f>AVERAGE(J108:J117)</f>
        <v>2.645</v>
      </c>
      <c r="K136" s="4">
        <f>AVERAGE(K112:K122)</f>
        <v>2.677</v>
      </c>
      <c r="L136" s="4">
        <f>AVERAGE(L112:L122)</f>
        <v>2.6739999999999999</v>
      </c>
      <c r="M136" s="4">
        <f>AVERAGE(M112:M122)</f>
        <v>2.6670000000000003</v>
      </c>
    </row>
    <row r="137" spans="3:13" ht="14.25" customHeight="1" x14ac:dyDescent="0.25">
      <c r="C137" s="4" t="s">
        <v>2</v>
      </c>
      <c r="D137" s="16">
        <f t="shared" ref="D137:M137" si="25">SQRT((1/9)*(SUM(D124:D133)))</f>
        <v>1.0593499054713854E-2</v>
      </c>
      <c r="E137" s="16">
        <f t="shared" si="25"/>
        <v>5.1639777949431132E-3</v>
      </c>
      <c r="F137" s="16">
        <f t="shared" si="25"/>
        <v>6.3245553203368108E-3</v>
      </c>
      <c r="G137" s="16">
        <f t="shared" si="25"/>
        <v>9.6609178307930591E-3</v>
      </c>
      <c r="H137" s="16">
        <f t="shared" si="25"/>
        <v>6.9920589878009597E-3</v>
      </c>
      <c r="I137" s="16">
        <f t="shared" si="25"/>
        <v>5.6764621219755019E-3</v>
      </c>
      <c r="J137" s="16">
        <f t="shared" si="25"/>
        <v>6.9920589878009597E-3</v>
      </c>
      <c r="K137" s="16">
        <f t="shared" si="25"/>
        <v>4.8304589153965911E-3</v>
      </c>
      <c r="L137" s="16">
        <f t="shared" si="25"/>
        <v>5.1639777949433422E-3</v>
      </c>
      <c r="M137" s="16">
        <f t="shared" si="25"/>
        <v>4.8304589153963769E-3</v>
      </c>
    </row>
    <row r="138" spans="3:13" ht="14.25" customHeight="1" x14ac:dyDescent="0.25">
      <c r="C138" s="4" t="s">
        <v>16</v>
      </c>
      <c r="D138" s="16">
        <f t="shared" ref="D138:M138" si="26">D137/9</f>
        <v>1.1770554505237615E-3</v>
      </c>
      <c r="E138" s="16">
        <f t="shared" si="26"/>
        <v>5.7377531054923477E-4</v>
      </c>
      <c r="F138" s="16">
        <f t="shared" si="26"/>
        <v>7.0272836892631236E-4</v>
      </c>
      <c r="G138" s="16">
        <f t="shared" si="26"/>
        <v>1.0734353145325621E-3</v>
      </c>
      <c r="H138" s="16">
        <f t="shared" si="26"/>
        <v>7.768954430889955E-4</v>
      </c>
      <c r="I138" s="16">
        <f t="shared" si="26"/>
        <v>6.307180135528335E-4</v>
      </c>
      <c r="J138" s="16">
        <f t="shared" si="26"/>
        <v>7.768954430889955E-4</v>
      </c>
      <c r="K138" s="16">
        <f t="shared" si="26"/>
        <v>5.3671765726628787E-4</v>
      </c>
      <c r="L138" s="16">
        <f t="shared" si="26"/>
        <v>5.7377531054926025E-4</v>
      </c>
      <c r="M138" s="16">
        <f t="shared" si="26"/>
        <v>5.3671765726626412E-4</v>
      </c>
    </row>
    <row r="139" spans="3:13" ht="14.25" customHeight="1" x14ac:dyDescent="0.25"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3:13" ht="14.25" customHeight="1" x14ac:dyDescent="0.25">
      <c r="D140" s="4" t="s">
        <v>5</v>
      </c>
      <c r="E140" s="4" t="s">
        <v>6</v>
      </c>
      <c r="F140" s="4" t="s">
        <v>7</v>
      </c>
      <c r="G140" s="4" t="s">
        <v>8</v>
      </c>
      <c r="H140" s="4" t="s">
        <v>9</v>
      </c>
      <c r="I140" s="4" t="s">
        <v>10</v>
      </c>
      <c r="J140" s="4" t="s">
        <v>11</v>
      </c>
      <c r="K140" s="4" t="s">
        <v>12</v>
      </c>
      <c r="L140" s="4" t="s">
        <v>13</v>
      </c>
      <c r="M140" s="4" t="s">
        <v>14</v>
      </c>
    </row>
    <row r="141" spans="3:13" ht="14.25" customHeight="1" x14ac:dyDescent="0.25">
      <c r="C141" s="4" t="s">
        <v>15</v>
      </c>
      <c r="D141" s="4">
        <f t="shared" ref="D141:M141" si="27">AVERAGE(D112:D121)</f>
        <v>2.6870000000000003</v>
      </c>
      <c r="E141" s="4">
        <f t="shared" si="27"/>
        <v>2.6459999999999999</v>
      </c>
      <c r="F141" s="4">
        <f t="shared" si="27"/>
        <v>2.6719999999999997</v>
      </c>
      <c r="G141" s="4">
        <f t="shared" si="27"/>
        <v>2.6740000000000004</v>
      </c>
      <c r="H141" s="4">
        <f t="shared" si="27"/>
        <v>2.6459999999999999</v>
      </c>
      <c r="I141" s="4">
        <f t="shared" si="27"/>
        <v>2.6710000000000003</v>
      </c>
      <c r="J141" s="4">
        <f t="shared" si="27"/>
        <v>2.6440000000000001</v>
      </c>
      <c r="K141" s="4">
        <f t="shared" si="27"/>
        <v>2.6770000000000005</v>
      </c>
      <c r="L141" s="4">
        <f t="shared" si="27"/>
        <v>2.6740000000000004</v>
      </c>
      <c r="M141" s="4">
        <f t="shared" si="27"/>
        <v>2.6670000000000003</v>
      </c>
    </row>
    <row r="142" spans="3:13" ht="14.25" customHeight="1" x14ac:dyDescent="0.25">
      <c r="C142" s="4" t="s">
        <v>2</v>
      </c>
      <c r="D142" s="16">
        <f t="shared" ref="D142:M142" si="28">_xlfn.STDEV.S(D112:D121)</f>
        <v>1.0593499054713854E-2</v>
      </c>
      <c r="E142" s="16">
        <f t="shared" si="28"/>
        <v>5.1639777949431132E-3</v>
      </c>
      <c r="F142" s="16">
        <f t="shared" si="28"/>
        <v>6.3245553203368117E-3</v>
      </c>
      <c r="G142" s="16">
        <f t="shared" si="28"/>
        <v>9.6609178307930591E-3</v>
      </c>
      <c r="H142" s="16">
        <f t="shared" si="28"/>
        <v>6.9920589878009597E-3</v>
      </c>
      <c r="I142" s="16">
        <f t="shared" si="28"/>
        <v>5.6764621219755028E-3</v>
      </c>
      <c r="J142" s="16">
        <f t="shared" si="28"/>
        <v>6.9920589878009597E-3</v>
      </c>
      <c r="K142" s="16">
        <f t="shared" si="28"/>
        <v>4.830458915396592E-3</v>
      </c>
      <c r="L142" s="16">
        <f t="shared" si="28"/>
        <v>5.1639777949433422E-3</v>
      </c>
      <c r="M142" s="16">
        <f t="shared" si="28"/>
        <v>4.8304589153963769E-3</v>
      </c>
    </row>
    <row r="143" spans="3:13" ht="14.25" customHeight="1" x14ac:dyDescent="0.25">
      <c r="C143" s="4" t="s">
        <v>3</v>
      </c>
      <c r="D143" s="16">
        <f t="shared" ref="D143:M143" si="29">_xlfn.STDEV.S(D112:D121)/SQRT(9)</f>
        <v>3.5311663515712848E-3</v>
      </c>
      <c r="E143" s="16">
        <f t="shared" si="29"/>
        <v>1.7213259316477044E-3</v>
      </c>
      <c r="F143" s="16">
        <f t="shared" si="29"/>
        <v>2.1081851067789371E-3</v>
      </c>
      <c r="G143" s="16">
        <f t="shared" si="29"/>
        <v>3.2203059435976862E-3</v>
      </c>
      <c r="H143" s="16">
        <f t="shared" si="29"/>
        <v>2.3306863292669867E-3</v>
      </c>
      <c r="I143" s="16">
        <f t="shared" si="29"/>
        <v>1.8921540406585009E-3</v>
      </c>
      <c r="J143" s="16">
        <f t="shared" si="29"/>
        <v>2.3306863292669867E-3</v>
      </c>
      <c r="K143" s="16">
        <f t="shared" si="29"/>
        <v>1.6101529717988639E-3</v>
      </c>
      <c r="L143" s="16">
        <f t="shared" si="29"/>
        <v>1.7213259316477807E-3</v>
      </c>
      <c r="M143" s="16">
        <f t="shared" si="29"/>
        <v>1.6101529717987924E-3</v>
      </c>
    </row>
    <row r="144" spans="3:13" ht="14.25" customHeight="1" x14ac:dyDescent="0.25"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3:13" ht="14.25" customHeight="1" x14ac:dyDescent="0.25"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3:13" ht="14.25" customHeight="1" x14ac:dyDescent="0.25"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3:13" ht="14.25" customHeight="1" x14ac:dyDescent="0.25"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3:13" ht="14.25" customHeight="1" x14ac:dyDescent="0.25"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60" spans="3:13" ht="14.25" customHeight="1" x14ac:dyDescent="0.25">
      <c r="C160" s="4" t="s">
        <v>4</v>
      </c>
      <c r="D160" s="4" t="s">
        <v>5</v>
      </c>
      <c r="E160" s="4" t="s">
        <v>6</v>
      </c>
      <c r="F160" s="4" t="s">
        <v>7</v>
      </c>
      <c r="G160" s="4" t="s">
        <v>8</v>
      </c>
      <c r="H160" s="4" t="s">
        <v>9</v>
      </c>
      <c r="I160" s="4" t="s">
        <v>10</v>
      </c>
      <c r="J160" s="4" t="s">
        <v>11</v>
      </c>
      <c r="K160" s="4" t="s">
        <v>12</v>
      </c>
      <c r="L160" s="4" t="s">
        <v>13</v>
      </c>
      <c r="M160" s="4" t="s">
        <v>14</v>
      </c>
    </row>
    <row r="161" spans="3:13" ht="14.25" customHeight="1" x14ac:dyDescent="0.25">
      <c r="C161" s="14">
        <v>1</v>
      </c>
      <c r="D161" s="4"/>
      <c r="E161" s="4"/>
      <c r="F161" s="4">
        <v>2.67</v>
      </c>
      <c r="G161" s="4">
        <v>2.68</v>
      </c>
      <c r="H161" s="4">
        <v>2.65</v>
      </c>
      <c r="I161" s="4">
        <v>2.67</v>
      </c>
      <c r="J161" s="4">
        <v>2.65</v>
      </c>
      <c r="K161" s="4">
        <v>2.68</v>
      </c>
      <c r="L161" s="4">
        <v>2.67</v>
      </c>
      <c r="M161" s="4">
        <v>2.67</v>
      </c>
    </row>
    <row r="162" spans="3:13" ht="14.25" customHeight="1" x14ac:dyDescent="0.25">
      <c r="C162" s="14">
        <v>2</v>
      </c>
      <c r="D162" s="4"/>
      <c r="E162" s="4">
        <v>2.65</v>
      </c>
      <c r="F162" s="4"/>
      <c r="G162" s="4">
        <v>2.68</v>
      </c>
      <c r="H162" s="4">
        <v>2.65</v>
      </c>
      <c r="I162" s="4">
        <v>2.67</v>
      </c>
      <c r="J162" s="4"/>
      <c r="K162" s="4"/>
      <c r="L162" s="4"/>
      <c r="M162" s="4">
        <v>2.67</v>
      </c>
    </row>
    <row r="163" spans="3:13" ht="14.25" customHeight="1" x14ac:dyDescent="0.25">
      <c r="C163" s="14">
        <v>3</v>
      </c>
      <c r="D163" s="4">
        <v>2.69</v>
      </c>
      <c r="E163" s="4"/>
      <c r="F163" s="4"/>
      <c r="G163" s="4">
        <v>2.67</v>
      </c>
      <c r="H163" s="4"/>
      <c r="I163" s="4">
        <v>2.67</v>
      </c>
      <c r="J163" s="4"/>
      <c r="K163" s="4">
        <v>2.68</v>
      </c>
      <c r="L163" s="4">
        <v>2.67</v>
      </c>
      <c r="M163" s="4">
        <v>2.67</v>
      </c>
    </row>
    <row r="164" spans="3:13" ht="14.25" customHeight="1" x14ac:dyDescent="0.25">
      <c r="C164" s="14">
        <v>4</v>
      </c>
      <c r="D164" s="4">
        <v>2.68</v>
      </c>
      <c r="E164" s="4"/>
      <c r="F164" s="4"/>
      <c r="G164" s="4"/>
      <c r="H164" s="4"/>
      <c r="I164" s="4">
        <v>2.67</v>
      </c>
      <c r="J164" s="4">
        <v>2.65</v>
      </c>
      <c r="K164" s="4">
        <v>2.68</v>
      </c>
      <c r="L164" s="4">
        <v>2.67</v>
      </c>
      <c r="M164" s="4">
        <v>2.67</v>
      </c>
    </row>
    <row r="165" spans="3:13" ht="14.25" customHeight="1" x14ac:dyDescent="0.25">
      <c r="C165" s="14">
        <v>5</v>
      </c>
      <c r="D165" s="4">
        <v>2.7</v>
      </c>
      <c r="E165" s="4">
        <v>2.65</v>
      </c>
      <c r="F165" s="4">
        <v>2.67</v>
      </c>
      <c r="G165" s="4">
        <v>2.68</v>
      </c>
      <c r="H165" s="4">
        <v>2.65</v>
      </c>
      <c r="I165" s="4">
        <v>2.67</v>
      </c>
      <c r="J165" s="4">
        <v>2.65</v>
      </c>
      <c r="K165" s="4">
        <v>2.68</v>
      </c>
      <c r="L165" s="4"/>
      <c r="M165" s="4">
        <v>2.67</v>
      </c>
    </row>
    <row r="166" spans="3:13" ht="14.25" customHeight="1" x14ac:dyDescent="0.25">
      <c r="C166" s="14">
        <v>6</v>
      </c>
      <c r="D166" s="4">
        <v>2.7</v>
      </c>
      <c r="E166" s="4"/>
      <c r="F166" s="4">
        <v>2.67</v>
      </c>
      <c r="G166" s="4">
        <v>2.67</v>
      </c>
      <c r="H166" s="4"/>
      <c r="I166" s="4"/>
      <c r="J166" s="4">
        <v>2.65</v>
      </c>
      <c r="K166" s="4">
        <v>2.68</v>
      </c>
      <c r="L166" s="4"/>
      <c r="M166" s="4"/>
    </row>
    <row r="167" spans="3:13" ht="14.25" customHeight="1" x14ac:dyDescent="0.25">
      <c r="C167" s="14">
        <v>7</v>
      </c>
      <c r="D167" s="4">
        <v>2.69</v>
      </c>
      <c r="E167" s="4">
        <v>2.65</v>
      </c>
      <c r="F167" s="4"/>
      <c r="G167" s="4">
        <v>2.68</v>
      </c>
      <c r="H167" s="4"/>
      <c r="I167" s="4"/>
      <c r="J167" s="4"/>
      <c r="K167" s="4">
        <v>2.68</v>
      </c>
      <c r="L167" s="4">
        <v>2.67</v>
      </c>
      <c r="M167" s="4">
        <v>2.67</v>
      </c>
    </row>
    <row r="168" spans="3:13" ht="14.25" customHeight="1" x14ac:dyDescent="0.25">
      <c r="C168" s="14">
        <v>8</v>
      </c>
      <c r="D168" s="4">
        <v>2.69</v>
      </c>
      <c r="E168" s="4">
        <v>2.65</v>
      </c>
      <c r="F168" s="4">
        <v>2.67</v>
      </c>
      <c r="G168" s="4">
        <v>2.68</v>
      </c>
      <c r="H168" s="4"/>
      <c r="I168" s="4">
        <v>2.67</v>
      </c>
      <c r="J168" s="4">
        <v>2.65</v>
      </c>
      <c r="K168" s="4"/>
      <c r="L168" s="4">
        <v>2.67</v>
      </c>
      <c r="M168" s="4">
        <v>2.67</v>
      </c>
    </row>
    <row r="169" spans="3:13" ht="14.25" customHeight="1" x14ac:dyDescent="0.25">
      <c r="C169" s="14">
        <v>9</v>
      </c>
      <c r="D169" s="4">
        <v>2.69</v>
      </c>
      <c r="E169" s="4">
        <v>2.65</v>
      </c>
      <c r="F169" s="4">
        <v>2.67</v>
      </c>
      <c r="G169" s="4">
        <v>2.68</v>
      </c>
      <c r="H169" s="4"/>
      <c r="I169" s="4"/>
      <c r="J169" s="4"/>
      <c r="K169" s="4"/>
      <c r="L169" s="4">
        <v>2.67</v>
      </c>
      <c r="M169" s="4"/>
    </row>
    <row r="170" spans="3:13" ht="14.25" customHeight="1" x14ac:dyDescent="0.25">
      <c r="C170" s="14">
        <v>10</v>
      </c>
      <c r="D170" s="4">
        <v>2.69</v>
      </c>
      <c r="E170" s="4">
        <v>2.65</v>
      </c>
      <c r="F170" s="4">
        <v>2.67</v>
      </c>
      <c r="G170" s="4">
        <v>2.67</v>
      </c>
      <c r="H170" s="4">
        <v>2.65</v>
      </c>
      <c r="I170" s="4">
        <v>2.67</v>
      </c>
      <c r="J170" s="4"/>
      <c r="K170" s="4">
        <v>2.68</v>
      </c>
      <c r="L170" s="4"/>
      <c r="M170" s="4"/>
    </row>
    <row r="171" spans="3:13" ht="14.25" customHeight="1" x14ac:dyDescent="0.25">
      <c r="C171" s="4" t="s">
        <v>15</v>
      </c>
      <c r="D171" s="4">
        <f t="shared" ref="D171:M171" si="30">AVERAGE(D161:D170)</f>
        <v>2.6912500000000001</v>
      </c>
      <c r="E171" s="4">
        <f t="shared" si="30"/>
        <v>2.65</v>
      </c>
      <c r="F171" s="4">
        <f t="shared" si="30"/>
        <v>2.67</v>
      </c>
      <c r="G171" s="4">
        <f t="shared" si="30"/>
        <v>2.6766666666666672</v>
      </c>
      <c r="H171" s="4">
        <f t="shared" si="30"/>
        <v>2.65</v>
      </c>
      <c r="I171" s="4">
        <f t="shared" si="30"/>
        <v>2.6699999999999995</v>
      </c>
      <c r="J171" s="4">
        <f t="shared" si="30"/>
        <v>2.65</v>
      </c>
      <c r="K171" s="4">
        <f t="shared" si="30"/>
        <v>2.68</v>
      </c>
      <c r="L171" s="4">
        <f t="shared" si="30"/>
        <v>2.67</v>
      </c>
      <c r="M171" s="4">
        <f t="shared" si="30"/>
        <v>2.6699999999999995</v>
      </c>
    </row>
    <row r="173" spans="3:13" ht="14.25" customHeight="1" x14ac:dyDescent="0.25">
      <c r="D173" s="15"/>
      <c r="E173" s="15"/>
      <c r="F173" s="15">
        <f t="shared" ref="F173:M173" si="31">(F161-F$122)^2</f>
        <v>3.9999999999991189E-6</v>
      </c>
      <c r="G173" s="15">
        <f t="shared" si="31"/>
        <v>3.5999999999997399E-5</v>
      </c>
      <c r="H173" s="15">
        <f t="shared" si="31"/>
        <v>1.600000000000003E-5</v>
      </c>
      <c r="I173" s="15">
        <f t="shared" si="31"/>
        <v>1.0000000000006678E-6</v>
      </c>
      <c r="J173" s="15">
        <f t="shared" si="31"/>
        <v>3.5999999999997399E-5</v>
      </c>
      <c r="K173" s="15">
        <f t="shared" si="31"/>
        <v>8.9999999999980182E-6</v>
      </c>
      <c r="L173" s="15">
        <f t="shared" si="31"/>
        <v>1.6000000000003581E-5</v>
      </c>
      <c r="M173" s="15">
        <f t="shared" si="31"/>
        <v>8.9999999999980182E-6</v>
      </c>
    </row>
    <row r="174" spans="3:13" ht="14.25" customHeight="1" x14ac:dyDescent="0.25">
      <c r="D174" s="15"/>
      <c r="E174" s="15">
        <f>(E162-E$122)^2</f>
        <v>1.600000000000003E-5</v>
      </c>
      <c r="F174" s="15"/>
      <c r="G174" s="15">
        <f>(G162-G$122)^2</f>
        <v>3.5999999999997399E-5</v>
      </c>
      <c r="H174" s="15">
        <f>(H162-H$122)^2</f>
        <v>1.600000000000003E-5</v>
      </c>
      <c r="I174" s="15">
        <f>(I162-I$122)^2</f>
        <v>1.0000000000006678E-6</v>
      </c>
      <c r="J174" s="15"/>
      <c r="K174" s="15"/>
      <c r="L174" s="15"/>
      <c r="M174" s="15">
        <f>(M162-M$122)^2</f>
        <v>8.9999999999980182E-6</v>
      </c>
    </row>
    <row r="175" spans="3:13" ht="14.25" customHeight="1" x14ac:dyDescent="0.25">
      <c r="D175" s="15">
        <f t="shared" ref="D175:D182" si="32">(D163-D$122)^2</f>
        <v>8.9999999999980182E-6</v>
      </c>
      <c r="E175" s="15"/>
      <c r="F175" s="15"/>
      <c r="G175" s="15">
        <f>(G163-G$122)^2</f>
        <v>1.6000000000003581E-5</v>
      </c>
      <c r="H175" s="15"/>
      <c r="I175" s="15">
        <f>(I163-I$122)^2</f>
        <v>1.0000000000006678E-6</v>
      </c>
      <c r="J175" s="15"/>
      <c r="K175" s="15">
        <f>(K163-K$122)^2</f>
        <v>8.9999999999980182E-6</v>
      </c>
      <c r="L175" s="15">
        <f>(L163-L$122)^2</f>
        <v>1.6000000000003581E-5</v>
      </c>
      <c r="M175" s="15">
        <f>(M163-M$122)^2</f>
        <v>8.9999999999980182E-6</v>
      </c>
    </row>
    <row r="176" spans="3:13" ht="14.25" customHeight="1" x14ac:dyDescent="0.25">
      <c r="D176" s="15">
        <f t="shared" si="32"/>
        <v>4.9000000000001638E-5</v>
      </c>
      <c r="E176" s="15"/>
      <c r="F176" s="15"/>
      <c r="G176" s="15"/>
      <c r="H176" s="15"/>
      <c r="I176" s="15">
        <f>(I164-I$122)^2</f>
        <v>1.0000000000006678E-6</v>
      </c>
      <c r="J176" s="15">
        <f>(J164-J$122)^2</f>
        <v>3.5999999999997399E-5</v>
      </c>
      <c r="K176" s="15">
        <f>(K164-K$122)^2</f>
        <v>8.9999999999980182E-6</v>
      </c>
      <c r="L176" s="15">
        <f>(L164-L$122)^2</f>
        <v>1.6000000000003581E-5</v>
      </c>
      <c r="M176" s="15">
        <f>(M164-M$122)^2</f>
        <v>8.9999999999980182E-6</v>
      </c>
    </row>
    <row r="177" spans="3:26" ht="14.25" customHeight="1" x14ac:dyDescent="0.25">
      <c r="D177" s="15">
        <f t="shared" si="32"/>
        <v>1.6899999999999741E-4</v>
      </c>
      <c r="E177" s="15">
        <f>(E165-E$122)^2</f>
        <v>1.600000000000003E-5</v>
      </c>
      <c r="F177" s="15">
        <f>(F165-F$122)^2</f>
        <v>3.9999999999991189E-6</v>
      </c>
      <c r="G177" s="15">
        <f>(G165-G$122)^2</f>
        <v>3.5999999999997399E-5</v>
      </c>
      <c r="H177" s="15">
        <f>(H165-H$122)^2</f>
        <v>1.600000000000003E-5</v>
      </c>
      <c r="I177" s="15">
        <f>(I165-I$122)^2</f>
        <v>1.0000000000006678E-6</v>
      </c>
      <c r="J177" s="15">
        <f>(J165-J$122)^2</f>
        <v>3.5999999999997399E-5</v>
      </c>
      <c r="K177" s="15">
        <f>(K165-K$122)^2</f>
        <v>8.9999999999980182E-6</v>
      </c>
      <c r="L177" s="15"/>
      <c r="M177" s="15">
        <f>(M165-M$122)^2</f>
        <v>8.9999999999980182E-6</v>
      </c>
    </row>
    <row r="178" spans="3:26" ht="14.25" customHeight="1" x14ac:dyDescent="0.25">
      <c r="D178" s="15">
        <f t="shared" si="32"/>
        <v>1.6899999999999741E-4</v>
      </c>
      <c r="E178" s="15"/>
      <c r="F178" s="15">
        <f>(F166-F$122)^2</f>
        <v>3.9999999999991189E-6</v>
      </c>
      <c r="G178" s="15">
        <f>(G166-G$122)^2</f>
        <v>1.6000000000003581E-5</v>
      </c>
      <c r="H178" s="15"/>
      <c r="I178" s="15"/>
      <c r="J178" s="15">
        <f>(J166-J$122)^2</f>
        <v>3.5999999999997399E-5</v>
      </c>
      <c r="K178" s="15">
        <f>(K166-K$122)^2</f>
        <v>8.9999999999980182E-6</v>
      </c>
      <c r="L178" s="15"/>
      <c r="M178" s="15"/>
    </row>
    <row r="179" spans="3:26" ht="14.25" customHeight="1" x14ac:dyDescent="0.25">
      <c r="D179" s="15">
        <f t="shared" si="32"/>
        <v>8.9999999999980182E-6</v>
      </c>
      <c r="E179" s="15">
        <f>(E167-E$122)^2</f>
        <v>1.600000000000003E-5</v>
      </c>
      <c r="F179" s="15"/>
      <c r="G179" s="15">
        <f>(G167-G$122)^2</f>
        <v>3.5999999999997399E-5</v>
      </c>
      <c r="H179" s="15"/>
      <c r="I179" s="15"/>
      <c r="J179" s="15"/>
      <c r="K179" s="15">
        <f>(K167-K$122)^2</f>
        <v>8.9999999999980182E-6</v>
      </c>
      <c r="L179" s="15">
        <f>(L167-L$122)^2</f>
        <v>1.6000000000003581E-5</v>
      </c>
      <c r="M179" s="15">
        <f>(M167-M$122)^2</f>
        <v>8.9999999999980182E-6</v>
      </c>
    </row>
    <row r="180" spans="3:26" ht="14.25" customHeight="1" x14ac:dyDescent="0.25">
      <c r="D180" s="15">
        <f t="shared" si="32"/>
        <v>8.9999999999980182E-6</v>
      </c>
      <c r="E180" s="15">
        <f>(E168-E$122)^2</f>
        <v>1.600000000000003E-5</v>
      </c>
      <c r="F180" s="15">
        <f>(F168-F$122)^2</f>
        <v>3.9999999999991189E-6</v>
      </c>
      <c r="G180" s="15">
        <f>(G168-G$122)^2</f>
        <v>3.5999999999997399E-5</v>
      </c>
      <c r="H180" s="15"/>
      <c r="I180" s="15">
        <f>(I168-I$122)^2</f>
        <v>1.0000000000006678E-6</v>
      </c>
      <c r="J180" s="15">
        <f>(J168-J$122)^2</f>
        <v>3.5999999999997399E-5</v>
      </c>
      <c r="K180" s="15"/>
      <c r="L180" s="15">
        <f>(L168-L$122)^2</f>
        <v>1.6000000000003581E-5</v>
      </c>
      <c r="M180" s="15">
        <f>(M168-M$122)^2</f>
        <v>8.9999999999980182E-6</v>
      </c>
    </row>
    <row r="181" spans="3:26" ht="14.25" customHeight="1" x14ac:dyDescent="0.25">
      <c r="D181" s="15">
        <f t="shared" si="32"/>
        <v>8.9999999999980182E-6</v>
      </c>
      <c r="E181" s="15">
        <f>(E169-E$122)^2</f>
        <v>1.600000000000003E-5</v>
      </c>
      <c r="F181" s="15">
        <f>(F169-F$122)^2</f>
        <v>3.9999999999991189E-6</v>
      </c>
      <c r="G181" s="15">
        <f>(G169-G$122)^2</f>
        <v>3.5999999999997399E-5</v>
      </c>
      <c r="H181" s="15"/>
      <c r="I181" s="15"/>
      <c r="J181" s="15"/>
      <c r="K181" s="15"/>
      <c r="L181" s="15">
        <f>(L169-L$122)^2</f>
        <v>1.6000000000003581E-5</v>
      </c>
      <c r="M181" s="15"/>
    </row>
    <row r="182" spans="3:26" ht="14.25" customHeight="1" x14ac:dyDescent="0.25">
      <c r="D182" s="15">
        <f t="shared" si="32"/>
        <v>8.9999999999980182E-6</v>
      </c>
      <c r="E182" s="15">
        <f>(E170-E$122)^2</f>
        <v>1.600000000000003E-5</v>
      </c>
      <c r="F182" s="15">
        <f>(F170-F$122)^2</f>
        <v>3.9999999999991189E-6</v>
      </c>
      <c r="G182" s="15">
        <f>(G170-G$122)^2</f>
        <v>1.6000000000003581E-5</v>
      </c>
      <c r="H182" s="15">
        <f>(H170-H$122)^2</f>
        <v>1.600000000000003E-5</v>
      </c>
      <c r="I182" s="15">
        <f>(I170-I$122)^2</f>
        <v>1.0000000000006678E-6</v>
      </c>
      <c r="J182" s="15"/>
      <c r="K182" s="15">
        <f>(K170-K$122)^2</f>
        <v>8.9999999999980182E-6</v>
      </c>
      <c r="L182" s="15"/>
      <c r="M182" s="15"/>
    </row>
    <row r="184" spans="3:26" ht="14.25" customHeight="1" x14ac:dyDescent="0.25">
      <c r="C184" s="3"/>
      <c r="D184" s="4" t="s">
        <v>5</v>
      </c>
      <c r="E184" s="4" t="s">
        <v>6</v>
      </c>
      <c r="F184" s="4" t="s">
        <v>7</v>
      </c>
      <c r="G184" s="4" t="s">
        <v>8</v>
      </c>
      <c r="H184" s="4" t="s">
        <v>9</v>
      </c>
      <c r="I184" s="4" t="s">
        <v>10</v>
      </c>
      <c r="J184" s="4" t="s">
        <v>11</v>
      </c>
      <c r="K184" s="4" t="s">
        <v>12</v>
      </c>
      <c r="L184" s="4" t="s">
        <v>13</v>
      </c>
      <c r="M184" s="4" t="s">
        <v>14</v>
      </c>
    </row>
    <row r="185" spans="3:26" ht="14.25" customHeight="1" x14ac:dyDescent="0.25">
      <c r="C185" s="4" t="s">
        <v>15</v>
      </c>
      <c r="D185" s="4">
        <f t="shared" ref="D185:I185" si="33">AVERAGE(D161:D171)</f>
        <v>2.6912500000000001</v>
      </c>
      <c r="E185" s="4">
        <f t="shared" si="33"/>
        <v>2.65</v>
      </c>
      <c r="F185" s="4">
        <f t="shared" si="33"/>
        <v>2.6699999999999995</v>
      </c>
      <c r="G185" s="4">
        <f t="shared" si="33"/>
        <v>2.6766666666666667</v>
      </c>
      <c r="H185" s="4">
        <f t="shared" si="33"/>
        <v>2.65</v>
      </c>
      <c r="I185" s="4">
        <f t="shared" si="33"/>
        <v>2.6699999999999995</v>
      </c>
      <c r="J185" s="4">
        <f>AVERAGE(J157:J166)</f>
        <v>2.65</v>
      </c>
      <c r="K185" s="4">
        <f>AVERAGE(K161:K171)</f>
        <v>2.68</v>
      </c>
      <c r="L185" s="4">
        <f>AVERAGE(L161:L171)</f>
        <v>2.6699999999999995</v>
      </c>
      <c r="M185" s="4">
        <f>AVERAGE(M161:M171)</f>
        <v>2.6699999999999995</v>
      </c>
    </row>
    <row r="186" spans="3:26" ht="14.25" customHeight="1" x14ac:dyDescent="0.25">
      <c r="C186" s="4" t="s">
        <v>2</v>
      </c>
      <c r="D186" s="16">
        <f>SQRT((1/7)*(SUM(D173:D182)))</f>
        <v>7.8558440484956023E-3</v>
      </c>
      <c r="E186" s="16">
        <f>SQRT((1/5)*(SUM(E173:E182)))</f>
        <v>4.3817804600413332E-3</v>
      </c>
      <c r="F186" s="16">
        <f>SQRT((1/5)*(SUM(F173:F182)))</f>
        <v>2.1908902300204233E-3</v>
      </c>
      <c r="G186" s="16">
        <f>SQRT((1/8)*(SUM(G173:G182)))</f>
        <v>5.7445626465379759E-3</v>
      </c>
      <c r="H186" s="16">
        <f>SQRT((1/3)*(SUM(H173:H182)))</f>
        <v>4.6188021535170107E-3</v>
      </c>
      <c r="I186" s="16">
        <f>SQRT((1/6)*(SUM(I173:I182)))</f>
        <v>1.0801234497350041E-3</v>
      </c>
      <c r="J186" s="16">
        <f>SQRT((1/4)*(SUM(J173:J182)))</f>
        <v>6.7082039324991268E-3</v>
      </c>
      <c r="K186" s="16">
        <f>SQRT((1/6)*(SUM(K173:K182)))</f>
        <v>3.2403703492035734E-3</v>
      </c>
      <c r="L186" s="16">
        <f>SQRT((1/5)*(SUM(L173:L182)))</f>
        <v>4.3817804600418198E-3</v>
      </c>
      <c r="M186" s="16">
        <f>SQRT((1/6)*(SUM(M173:M182)))</f>
        <v>3.2403703492035734E-3</v>
      </c>
    </row>
    <row r="187" spans="3:26" ht="14.25" customHeight="1" x14ac:dyDescent="0.25">
      <c r="C187" s="4" t="s">
        <v>16</v>
      </c>
      <c r="D187" s="16">
        <f>D186/7</f>
        <v>1.1222634354993717E-3</v>
      </c>
      <c r="E187" s="16">
        <f>E186/5</f>
        <v>8.7635609200826668E-4</v>
      </c>
      <c r="F187" s="16">
        <f>F186/5</f>
        <v>4.3817804600408466E-4</v>
      </c>
      <c r="G187" s="16">
        <f>G186/8</f>
        <v>7.1807033081724698E-4</v>
      </c>
      <c r="H187" s="16">
        <f>H186/3</f>
        <v>1.5396007178390036E-3</v>
      </c>
      <c r="I187" s="16">
        <f>I186/6</f>
        <v>1.8002057495583403E-4</v>
      </c>
      <c r="J187" s="16">
        <f>J186/4</f>
        <v>1.6770509831247817E-3</v>
      </c>
      <c r="K187" s="16">
        <f>K186/6</f>
        <v>5.4006172486726223E-4</v>
      </c>
      <c r="L187" s="16">
        <f>L186/5</f>
        <v>8.7635609200836394E-4</v>
      </c>
      <c r="M187" s="16">
        <f>M186/6</f>
        <v>5.4006172486726223E-4</v>
      </c>
    </row>
    <row r="190" spans="3:26" ht="14.25" customHeight="1" x14ac:dyDescent="0.25">
      <c r="C190" s="4" t="s">
        <v>4</v>
      </c>
      <c r="D190" s="4" t="s">
        <v>5</v>
      </c>
      <c r="E190" s="4" t="s">
        <v>6</v>
      </c>
      <c r="F190" s="4" t="s">
        <v>7</v>
      </c>
      <c r="G190" s="4" t="s">
        <v>8</v>
      </c>
      <c r="H190" s="4" t="s">
        <v>9</v>
      </c>
      <c r="I190" s="4" t="s">
        <v>10</v>
      </c>
      <c r="J190" s="4" t="s">
        <v>11</v>
      </c>
      <c r="K190" s="4" t="s">
        <v>12</v>
      </c>
      <c r="L190" s="4" t="s">
        <v>13</v>
      </c>
      <c r="M190" s="4" t="s">
        <v>14</v>
      </c>
      <c r="P190" s="4" t="s">
        <v>4</v>
      </c>
      <c r="Q190" s="4" t="s">
        <v>5</v>
      </c>
      <c r="R190" s="4" t="s">
        <v>6</v>
      </c>
      <c r="S190" s="4" t="s">
        <v>7</v>
      </c>
      <c r="T190" s="4" t="s">
        <v>8</v>
      </c>
      <c r="U190" s="4" t="s">
        <v>9</v>
      </c>
      <c r="V190" s="4" t="s">
        <v>10</v>
      </c>
      <c r="W190" s="4" t="s">
        <v>11</v>
      </c>
      <c r="X190" s="4" t="s">
        <v>12</v>
      </c>
      <c r="Y190" s="4" t="s">
        <v>13</v>
      </c>
      <c r="Z190" s="4" t="s">
        <v>14</v>
      </c>
    </row>
    <row r="191" spans="3:26" ht="14.25" customHeight="1" x14ac:dyDescent="0.25">
      <c r="C191" s="14">
        <v>1</v>
      </c>
      <c r="D191" s="4"/>
      <c r="E191" s="4"/>
      <c r="F191" s="4">
        <v>2.67</v>
      </c>
      <c r="G191" s="4">
        <v>2.68</v>
      </c>
      <c r="H191" s="4">
        <v>2.65</v>
      </c>
      <c r="I191" s="4">
        <v>2.67</v>
      </c>
      <c r="J191" s="4">
        <v>2.65</v>
      </c>
      <c r="K191" s="4">
        <v>2.68</v>
      </c>
      <c r="L191" s="4">
        <v>2.67</v>
      </c>
      <c r="M191" s="4">
        <v>2.67</v>
      </c>
      <c r="P191" s="14">
        <v>1</v>
      </c>
      <c r="Q191" s="4">
        <v>2.69</v>
      </c>
      <c r="R191" s="4">
        <v>2.65</v>
      </c>
      <c r="S191" s="4">
        <v>2.67</v>
      </c>
      <c r="T191" s="4">
        <v>2.68</v>
      </c>
      <c r="U191" s="4">
        <v>2.65</v>
      </c>
      <c r="V191" s="4">
        <v>2.67</v>
      </c>
      <c r="W191" s="4">
        <v>2.65</v>
      </c>
      <c r="X191" s="4">
        <v>2.68</v>
      </c>
      <c r="Y191" s="4">
        <v>2.67</v>
      </c>
      <c r="Z191" s="4">
        <v>2.67</v>
      </c>
    </row>
    <row r="192" spans="3:26" ht="14.25" customHeight="1" x14ac:dyDescent="0.25">
      <c r="C192" s="14">
        <v>2</v>
      </c>
      <c r="D192" s="4"/>
      <c r="E192" s="4">
        <v>2.65</v>
      </c>
      <c r="F192" s="4"/>
      <c r="G192" s="4">
        <v>2.68</v>
      </c>
      <c r="H192" s="4">
        <v>2.65</v>
      </c>
      <c r="I192" s="4">
        <v>2.67</v>
      </c>
      <c r="J192" s="4"/>
      <c r="K192" s="4"/>
      <c r="L192" s="4"/>
      <c r="M192" s="4">
        <v>2.67</v>
      </c>
      <c r="P192" s="14">
        <v>2</v>
      </c>
      <c r="Q192" s="4">
        <v>2.69</v>
      </c>
      <c r="R192" s="4">
        <v>2.65</v>
      </c>
      <c r="S192" s="4">
        <v>2.67</v>
      </c>
      <c r="T192" s="4">
        <v>2.68</v>
      </c>
      <c r="U192" s="4">
        <v>2.65</v>
      </c>
      <c r="V192" s="4">
        <v>2.67</v>
      </c>
      <c r="W192" s="4">
        <v>2.65</v>
      </c>
      <c r="X192" s="4">
        <v>2.68</v>
      </c>
      <c r="Y192" s="4">
        <v>2.67</v>
      </c>
      <c r="Z192" s="4">
        <v>2.67</v>
      </c>
    </row>
    <row r="193" spans="3:26" ht="14.25" customHeight="1" x14ac:dyDescent="0.25">
      <c r="C193" s="14">
        <v>3</v>
      </c>
      <c r="D193" s="4">
        <v>2.69</v>
      </c>
      <c r="E193" s="4"/>
      <c r="F193" s="4"/>
      <c r="G193" s="4"/>
      <c r="H193" s="4"/>
      <c r="I193" s="4">
        <v>2.67</v>
      </c>
      <c r="J193" s="4"/>
      <c r="K193" s="4">
        <v>2.68</v>
      </c>
      <c r="L193" s="4">
        <v>2.67</v>
      </c>
      <c r="M193" s="4">
        <v>2.67</v>
      </c>
      <c r="P193" s="14">
        <v>3</v>
      </c>
      <c r="Q193" s="4">
        <v>2.69</v>
      </c>
      <c r="R193" s="4">
        <v>2.65</v>
      </c>
      <c r="S193" s="4">
        <v>2.67</v>
      </c>
      <c r="T193" s="4">
        <v>2.68</v>
      </c>
      <c r="U193" s="4">
        <v>2.65</v>
      </c>
      <c r="V193" s="4">
        <v>2.67</v>
      </c>
      <c r="W193" s="4">
        <v>2.65</v>
      </c>
      <c r="X193" s="4">
        <v>2.68</v>
      </c>
      <c r="Y193" s="4">
        <v>2.67</v>
      </c>
      <c r="Z193" s="4">
        <v>2.67</v>
      </c>
    </row>
    <row r="194" spans="3:26" ht="14.25" customHeight="1" x14ac:dyDescent="0.25">
      <c r="C194" s="14">
        <v>4</v>
      </c>
      <c r="D194" s="4"/>
      <c r="E194" s="4"/>
      <c r="F194" s="4"/>
      <c r="G194" s="4"/>
      <c r="H194" s="4"/>
      <c r="I194" s="4">
        <v>2.67</v>
      </c>
      <c r="J194" s="4">
        <v>2.65</v>
      </c>
      <c r="K194" s="4">
        <v>2.68</v>
      </c>
      <c r="L194" s="4">
        <v>2.67</v>
      </c>
      <c r="M194" s="4">
        <v>2.67</v>
      </c>
      <c r="P194" s="14">
        <v>4</v>
      </c>
      <c r="Q194" s="4">
        <v>2.69</v>
      </c>
      <c r="R194" s="4">
        <v>2.65</v>
      </c>
      <c r="S194" s="4">
        <v>2.67</v>
      </c>
      <c r="T194" s="4">
        <v>2.68</v>
      </c>
      <c r="U194" s="4">
        <v>2.65</v>
      </c>
      <c r="V194" s="4">
        <v>2.67</v>
      </c>
      <c r="W194" s="4">
        <v>2.65</v>
      </c>
      <c r="X194" s="4">
        <v>2.68</v>
      </c>
      <c r="Y194" s="4">
        <v>2.67</v>
      </c>
      <c r="Z194" s="4">
        <v>2.67</v>
      </c>
    </row>
    <row r="195" spans="3:26" ht="14.25" customHeight="1" x14ac:dyDescent="0.25">
      <c r="C195" s="14">
        <v>5</v>
      </c>
      <c r="D195" s="4"/>
      <c r="E195" s="4">
        <v>2.65</v>
      </c>
      <c r="F195" s="4">
        <v>2.67</v>
      </c>
      <c r="G195" s="4">
        <v>2.68</v>
      </c>
      <c r="H195" s="4">
        <v>2.65</v>
      </c>
      <c r="I195" s="4">
        <v>2.67</v>
      </c>
      <c r="J195" s="4">
        <v>2.65</v>
      </c>
      <c r="K195" s="4">
        <v>2.68</v>
      </c>
      <c r="L195" s="4"/>
      <c r="M195" s="4">
        <v>2.67</v>
      </c>
      <c r="P195" s="14">
        <v>5</v>
      </c>
      <c r="Q195" s="4">
        <v>2.69</v>
      </c>
      <c r="R195" s="4">
        <v>2.65</v>
      </c>
      <c r="S195" s="4">
        <v>2.67</v>
      </c>
      <c r="T195" s="4">
        <v>2.68</v>
      </c>
      <c r="V195" s="4">
        <v>2.67</v>
      </c>
      <c r="W195" s="4">
        <v>2.65</v>
      </c>
      <c r="X195" s="4">
        <v>2.68</v>
      </c>
      <c r="Y195" s="4">
        <v>2.67</v>
      </c>
      <c r="Z195" s="4">
        <v>2.67</v>
      </c>
    </row>
    <row r="196" spans="3:26" ht="14.25" customHeight="1" x14ac:dyDescent="0.25">
      <c r="C196" s="14">
        <v>6</v>
      </c>
      <c r="D196" s="4"/>
      <c r="E196" s="4"/>
      <c r="F196" s="4">
        <v>2.67</v>
      </c>
      <c r="G196" s="4"/>
      <c r="H196" s="4"/>
      <c r="I196" s="4"/>
      <c r="J196" s="4">
        <v>2.65</v>
      </c>
      <c r="K196" s="4">
        <v>2.68</v>
      </c>
      <c r="L196" s="4"/>
      <c r="M196" s="4"/>
      <c r="P196" s="14">
        <v>6</v>
      </c>
      <c r="Q196" s="4"/>
      <c r="R196" s="4">
        <v>2.65</v>
      </c>
      <c r="S196" s="4">
        <v>2.67</v>
      </c>
      <c r="T196" s="4">
        <v>2.68</v>
      </c>
      <c r="U196" s="4"/>
      <c r="V196" s="4">
        <v>2.67</v>
      </c>
      <c r="X196" s="4">
        <v>2.68</v>
      </c>
      <c r="Y196" s="4">
        <v>2.67</v>
      </c>
      <c r="Z196" s="4">
        <v>2.67</v>
      </c>
    </row>
    <row r="197" spans="3:26" ht="14.25" customHeight="1" x14ac:dyDescent="0.25">
      <c r="C197" s="14">
        <v>7</v>
      </c>
      <c r="D197" s="4">
        <v>2.69</v>
      </c>
      <c r="E197" s="4">
        <v>2.65</v>
      </c>
      <c r="F197" s="4"/>
      <c r="G197" s="4">
        <v>2.68</v>
      </c>
      <c r="H197" s="4"/>
      <c r="I197" s="4"/>
      <c r="J197" s="4"/>
      <c r="K197" s="4">
        <v>2.68</v>
      </c>
      <c r="L197" s="4">
        <v>2.67</v>
      </c>
      <c r="M197" s="4">
        <v>2.67</v>
      </c>
      <c r="P197" s="14">
        <v>7</v>
      </c>
      <c r="S197" s="4"/>
      <c r="U197" s="4"/>
      <c r="V197" s="4">
        <v>2.67</v>
      </c>
      <c r="W197" s="4"/>
      <c r="X197" s="4">
        <v>2.68</v>
      </c>
      <c r="Z197" s="4">
        <v>2.67</v>
      </c>
    </row>
    <row r="198" spans="3:26" ht="14.25" customHeight="1" x14ac:dyDescent="0.25">
      <c r="C198" s="14">
        <v>8</v>
      </c>
      <c r="D198" s="4">
        <v>2.69</v>
      </c>
      <c r="E198" s="4">
        <v>2.65</v>
      </c>
      <c r="F198" s="4">
        <v>2.67</v>
      </c>
      <c r="G198" s="4">
        <v>2.68</v>
      </c>
      <c r="H198" s="4"/>
      <c r="I198" s="4">
        <v>2.67</v>
      </c>
      <c r="J198" s="4">
        <v>2.65</v>
      </c>
      <c r="K198" s="4"/>
      <c r="L198" s="4">
        <v>2.67</v>
      </c>
      <c r="M198" s="4">
        <v>2.67</v>
      </c>
      <c r="P198" s="4" t="s">
        <v>15</v>
      </c>
      <c r="Q198" s="4">
        <f t="shared" ref="Q198:Z198" si="34">AVERAGE(Q191:Q195)</f>
        <v>2.69</v>
      </c>
      <c r="R198" s="4">
        <f t="shared" si="34"/>
        <v>2.65</v>
      </c>
      <c r="S198" s="4">
        <f t="shared" si="34"/>
        <v>2.67</v>
      </c>
      <c r="T198" s="4">
        <f t="shared" si="34"/>
        <v>2.68</v>
      </c>
      <c r="U198" s="4">
        <f t="shared" si="34"/>
        <v>2.65</v>
      </c>
      <c r="V198" s="4">
        <f t="shared" si="34"/>
        <v>2.67</v>
      </c>
      <c r="W198" s="4">
        <f t="shared" si="34"/>
        <v>2.65</v>
      </c>
      <c r="X198" s="4">
        <f t="shared" si="34"/>
        <v>2.68</v>
      </c>
      <c r="Y198" s="4">
        <f t="shared" si="34"/>
        <v>2.67</v>
      </c>
      <c r="Z198" s="4">
        <f t="shared" si="34"/>
        <v>2.67</v>
      </c>
    </row>
    <row r="199" spans="3:26" ht="14.25" customHeight="1" x14ac:dyDescent="0.25">
      <c r="C199" s="14">
        <v>9</v>
      </c>
      <c r="D199" s="4">
        <v>2.69</v>
      </c>
      <c r="E199" s="4">
        <v>2.65</v>
      </c>
      <c r="F199" s="4">
        <v>2.67</v>
      </c>
      <c r="G199" s="4">
        <v>2.68</v>
      </c>
      <c r="H199" s="4"/>
      <c r="I199" s="4"/>
      <c r="J199" s="4"/>
      <c r="K199" s="4"/>
      <c r="L199" s="4">
        <v>2.67</v>
      </c>
      <c r="M199" s="4"/>
      <c r="P199" s="17"/>
      <c r="U199" s="10"/>
      <c r="V199" s="10"/>
      <c r="W199" s="10"/>
      <c r="X199" s="10"/>
      <c r="Z199" s="10"/>
    </row>
    <row r="200" spans="3:26" ht="14.25" customHeight="1" x14ac:dyDescent="0.25">
      <c r="C200" s="14">
        <v>10</v>
      </c>
      <c r="D200" s="4">
        <v>2.69</v>
      </c>
      <c r="E200" s="4">
        <v>2.65</v>
      </c>
      <c r="F200" s="4">
        <v>2.67</v>
      </c>
      <c r="G200" s="4"/>
      <c r="H200" s="4">
        <v>2.65</v>
      </c>
      <c r="I200" s="4">
        <v>2.67</v>
      </c>
      <c r="J200" s="4"/>
      <c r="K200" s="4">
        <v>2.68</v>
      </c>
      <c r="L200" s="4"/>
      <c r="M200" s="4"/>
      <c r="P200" s="17"/>
      <c r="T200" s="10"/>
      <c r="W200" s="10"/>
      <c r="Y200" s="10"/>
      <c r="Z200" s="10"/>
    </row>
    <row r="201" spans="3:26" ht="14.25" customHeight="1" x14ac:dyDescent="0.25">
      <c r="C201" s="4" t="s">
        <v>15</v>
      </c>
      <c r="D201" s="4">
        <f t="shared" ref="D201:M201" si="35">AVERAGE(D191:D200)</f>
        <v>2.69</v>
      </c>
      <c r="E201" s="4">
        <f t="shared" si="35"/>
        <v>2.65</v>
      </c>
      <c r="F201" s="4">
        <f t="shared" si="35"/>
        <v>2.67</v>
      </c>
      <c r="G201" s="4">
        <f t="shared" si="35"/>
        <v>2.68</v>
      </c>
      <c r="H201" s="4">
        <f t="shared" si="35"/>
        <v>2.65</v>
      </c>
      <c r="I201" s="4">
        <f t="shared" si="35"/>
        <v>2.6699999999999995</v>
      </c>
      <c r="J201" s="4">
        <f t="shared" si="35"/>
        <v>2.65</v>
      </c>
      <c r="K201" s="4">
        <f t="shared" si="35"/>
        <v>2.68</v>
      </c>
      <c r="L201" s="4">
        <f t="shared" si="35"/>
        <v>2.67</v>
      </c>
      <c r="M201" s="4">
        <f t="shared" si="35"/>
        <v>2.6699999999999995</v>
      </c>
    </row>
    <row r="203" spans="3:26" ht="14.25" customHeight="1" x14ac:dyDescent="0.25">
      <c r="D203" s="15"/>
      <c r="E203" s="15"/>
      <c r="F203" s="15">
        <f t="shared" ref="F203:M203" si="36">(F191-F$122)^2</f>
        <v>3.9999999999991189E-6</v>
      </c>
      <c r="G203" s="15">
        <f t="shared" si="36"/>
        <v>3.5999999999997399E-5</v>
      </c>
      <c r="H203" s="15">
        <f t="shared" si="36"/>
        <v>1.600000000000003E-5</v>
      </c>
      <c r="I203" s="15">
        <f t="shared" si="36"/>
        <v>1.0000000000006678E-6</v>
      </c>
      <c r="J203" s="15">
        <f t="shared" si="36"/>
        <v>3.5999999999997399E-5</v>
      </c>
      <c r="K203" s="15">
        <f t="shared" si="36"/>
        <v>8.9999999999980182E-6</v>
      </c>
      <c r="L203" s="15">
        <f t="shared" si="36"/>
        <v>1.6000000000003581E-5</v>
      </c>
      <c r="M203" s="15">
        <f t="shared" si="36"/>
        <v>8.9999999999980182E-6</v>
      </c>
    </row>
    <row r="204" spans="3:26" ht="14.25" customHeight="1" x14ac:dyDescent="0.25">
      <c r="D204" s="15"/>
      <c r="E204" s="15">
        <f>(E192-E$122)^2</f>
        <v>1.600000000000003E-5</v>
      </c>
      <c r="F204" s="15"/>
      <c r="G204" s="15">
        <f>(G192-G$122)^2</f>
        <v>3.5999999999997399E-5</v>
      </c>
      <c r="H204" s="15">
        <f>(H192-H$122)^2</f>
        <v>1.600000000000003E-5</v>
      </c>
      <c r="I204" s="15">
        <f>(I192-I$122)^2</f>
        <v>1.0000000000006678E-6</v>
      </c>
      <c r="J204" s="15"/>
      <c r="K204" s="15"/>
      <c r="L204" s="15"/>
      <c r="M204" s="15">
        <f>(M192-M$122)^2</f>
        <v>8.9999999999980182E-6</v>
      </c>
    </row>
    <row r="205" spans="3:26" ht="14.25" customHeight="1" x14ac:dyDescent="0.25">
      <c r="D205" s="15">
        <f>(D193-D$122)^2</f>
        <v>8.9999999999980182E-6</v>
      </c>
      <c r="E205" s="15"/>
      <c r="F205" s="15"/>
      <c r="G205" s="15"/>
      <c r="H205" s="15"/>
      <c r="I205" s="15">
        <f>(I193-I$122)^2</f>
        <v>1.0000000000006678E-6</v>
      </c>
      <c r="J205" s="15"/>
      <c r="K205" s="15">
        <f>(K193-K$122)^2</f>
        <v>8.9999999999980182E-6</v>
      </c>
      <c r="L205" s="15">
        <f>(L193-L$122)^2</f>
        <v>1.6000000000003581E-5</v>
      </c>
      <c r="M205" s="15">
        <f>(M193-M$122)^2</f>
        <v>8.9999999999980182E-6</v>
      </c>
    </row>
    <row r="206" spans="3:26" ht="14.25" customHeight="1" x14ac:dyDescent="0.25">
      <c r="D206" s="15"/>
      <c r="E206" s="15"/>
      <c r="F206" s="15"/>
      <c r="G206" s="15"/>
      <c r="H206" s="15"/>
      <c r="I206" s="15">
        <f>(I194-I$122)^2</f>
        <v>1.0000000000006678E-6</v>
      </c>
      <c r="J206" s="15">
        <f>(J194-J$122)^2</f>
        <v>3.5999999999997399E-5</v>
      </c>
      <c r="K206" s="15">
        <f>(K194-K$122)^2</f>
        <v>8.9999999999980182E-6</v>
      </c>
      <c r="L206" s="15">
        <f>(L194-L$122)^2</f>
        <v>1.6000000000003581E-5</v>
      </c>
      <c r="M206" s="15">
        <f>(M194-M$122)^2</f>
        <v>8.9999999999980182E-6</v>
      </c>
    </row>
    <row r="207" spans="3:26" ht="14.25" customHeight="1" x14ac:dyDescent="0.25">
      <c r="D207" s="15"/>
      <c r="E207" s="15">
        <f>(E195-E$122)^2</f>
        <v>1.600000000000003E-5</v>
      </c>
      <c r="F207" s="15">
        <f>(F195-F$122)^2</f>
        <v>3.9999999999991189E-6</v>
      </c>
      <c r="G207" s="15">
        <f>(G195-G$122)^2</f>
        <v>3.5999999999997399E-5</v>
      </c>
      <c r="H207" s="15">
        <f>(H195-H$122)^2</f>
        <v>1.600000000000003E-5</v>
      </c>
      <c r="I207" s="15">
        <f>(I195-I$122)^2</f>
        <v>1.0000000000006678E-6</v>
      </c>
      <c r="J207" s="15">
        <f>(J195-J$122)^2</f>
        <v>3.5999999999997399E-5</v>
      </c>
      <c r="K207" s="15">
        <f>(K195-K$122)^2</f>
        <v>8.9999999999980182E-6</v>
      </c>
      <c r="L207" s="15"/>
      <c r="M207" s="15">
        <f>(M195-M$122)^2</f>
        <v>8.9999999999980182E-6</v>
      </c>
    </row>
    <row r="208" spans="3:26" ht="14.25" customHeight="1" x14ac:dyDescent="0.25">
      <c r="D208" s="15"/>
      <c r="E208" s="15"/>
      <c r="F208" s="15">
        <f>(F196-F$122)^2</f>
        <v>3.9999999999991189E-6</v>
      </c>
      <c r="G208" s="15"/>
      <c r="H208" s="15"/>
      <c r="I208" s="15"/>
      <c r="J208" s="15">
        <f>(J196-J$122)^2</f>
        <v>3.5999999999997399E-5</v>
      </c>
      <c r="K208" s="15">
        <f>(K196-K$122)^2</f>
        <v>8.9999999999980182E-6</v>
      </c>
      <c r="L208" s="15"/>
      <c r="M208" s="15"/>
    </row>
    <row r="209" spans="3:13" ht="14.25" customHeight="1" x14ac:dyDescent="0.25">
      <c r="D209" s="15">
        <f t="shared" ref="D209:E212" si="37">(D197-D$122)^2</f>
        <v>8.9999999999980182E-6</v>
      </c>
      <c r="E209" s="15">
        <f t="shared" si="37"/>
        <v>1.600000000000003E-5</v>
      </c>
      <c r="F209" s="15"/>
      <c r="G209" s="15">
        <f>(G197-G$122)^2</f>
        <v>3.5999999999997399E-5</v>
      </c>
      <c r="H209" s="15"/>
      <c r="I209" s="15"/>
      <c r="J209" s="15"/>
      <c r="K209" s="15">
        <f>(K197-K$122)^2</f>
        <v>8.9999999999980182E-6</v>
      </c>
      <c r="L209" s="15">
        <f>(L197-L$122)^2</f>
        <v>1.6000000000003581E-5</v>
      </c>
      <c r="M209" s="15">
        <f>(M197-M$122)^2</f>
        <v>8.9999999999980182E-6</v>
      </c>
    </row>
    <row r="210" spans="3:13" ht="14.25" customHeight="1" x14ac:dyDescent="0.25">
      <c r="D210" s="15">
        <f t="shared" si="37"/>
        <v>8.9999999999980182E-6</v>
      </c>
      <c r="E210" s="15">
        <f t="shared" si="37"/>
        <v>1.600000000000003E-5</v>
      </c>
      <c r="F210" s="15">
        <f>(F198-F$122)^2</f>
        <v>3.9999999999991189E-6</v>
      </c>
      <c r="G210" s="15">
        <f>(G198-G$122)^2</f>
        <v>3.5999999999997399E-5</v>
      </c>
      <c r="H210" s="15"/>
      <c r="I210" s="15">
        <f>(I198-I$122)^2</f>
        <v>1.0000000000006678E-6</v>
      </c>
      <c r="J210" s="15">
        <f>(J198-J$122)^2</f>
        <v>3.5999999999997399E-5</v>
      </c>
      <c r="K210" s="15"/>
      <c r="L210" s="15">
        <f>(L198-L$122)^2</f>
        <v>1.6000000000003581E-5</v>
      </c>
      <c r="M210" s="15">
        <f>(M198-M$122)^2</f>
        <v>8.9999999999980182E-6</v>
      </c>
    </row>
    <row r="211" spans="3:13" ht="14.25" customHeight="1" x14ac:dyDescent="0.25">
      <c r="D211" s="15">
        <f t="shared" si="37"/>
        <v>8.9999999999980182E-6</v>
      </c>
      <c r="E211" s="15">
        <f t="shared" si="37"/>
        <v>1.600000000000003E-5</v>
      </c>
      <c r="F211" s="15">
        <f>(F199-F$122)^2</f>
        <v>3.9999999999991189E-6</v>
      </c>
      <c r="G211" s="15">
        <f>(G199-G$122)^2</f>
        <v>3.5999999999997399E-5</v>
      </c>
      <c r="H211" s="15"/>
      <c r="I211" s="15"/>
      <c r="J211" s="15"/>
      <c r="K211" s="15"/>
      <c r="L211" s="15">
        <f>(L199-L$122)^2</f>
        <v>1.6000000000003581E-5</v>
      </c>
      <c r="M211" s="15"/>
    </row>
    <row r="212" spans="3:13" ht="14.25" customHeight="1" x14ac:dyDescent="0.25">
      <c r="D212" s="15">
        <f t="shared" si="37"/>
        <v>8.9999999999980182E-6</v>
      </c>
      <c r="E212" s="15">
        <f t="shared" si="37"/>
        <v>1.600000000000003E-5</v>
      </c>
      <c r="F212" s="15">
        <f>(F200-F$122)^2</f>
        <v>3.9999999999991189E-6</v>
      </c>
      <c r="G212" s="15"/>
      <c r="H212" s="15">
        <f>(H200-H$122)^2</f>
        <v>1.600000000000003E-5</v>
      </c>
      <c r="I212" s="15">
        <f>(I200-I$122)^2</f>
        <v>1.0000000000006678E-6</v>
      </c>
      <c r="J212" s="15"/>
      <c r="K212" s="15">
        <f>(K200-K$122)^2</f>
        <v>8.9999999999980182E-6</v>
      </c>
      <c r="L212" s="15"/>
      <c r="M212" s="15"/>
    </row>
    <row r="214" spans="3:13" ht="14.25" customHeight="1" x14ac:dyDescent="0.25">
      <c r="C214" s="3"/>
      <c r="D214" s="4" t="s">
        <v>5</v>
      </c>
      <c r="E214" s="4" t="s">
        <v>6</v>
      </c>
      <c r="F214" s="4" t="s">
        <v>7</v>
      </c>
      <c r="G214" s="4" t="s">
        <v>8</v>
      </c>
      <c r="H214" s="4" t="s">
        <v>9</v>
      </c>
      <c r="I214" s="4" t="s">
        <v>10</v>
      </c>
      <c r="J214" s="4" t="s">
        <v>11</v>
      </c>
      <c r="K214" s="4" t="s">
        <v>12</v>
      </c>
      <c r="L214" s="4" t="s">
        <v>13</v>
      </c>
      <c r="M214" s="4" t="s">
        <v>14</v>
      </c>
    </row>
    <row r="215" spans="3:13" ht="14.25" customHeight="1" x14ac:dyDescent="0.25">
      <c r="C215" s="4" t="s">
        <v>15</v>
      </c>
      <c r="D215" s="4">
        <f t="shared" ref="D215:I215" si="38">AVERAGE(D191:D201)</f>
        <v>2.69</v>
      </c>
      <c r="E215" s="4">
        <f t="shared" si="38"/>
        <v>2.65</v>
      </c>
      <c r="F215" s="4">
        <f t="shared" si="38"/>
        <v>2.6699999999999995</v>
      </c>
      <c r="G215" s="4">
        <f t="shared" si="38"/>
        <v>2.68</v>
      </c>
      <c r="H215" s="4">
        <f t="shared" si="38"/>
        <v>2.65</v>
      </c>
      <c r="I215" s="4">
        <f t="shared" si="38"/>
        <v>2.6699999999999995</v>
      </c>
      <c r="J215" s="4">
        <f>AVERAGE(J187:J196)</f>
        <v>2.120335410196625</v>
      </c>
      <c r="K215" s="4">
        <f>AVERAGE(K191:K201)</f>
        <v>2.68</v>
      </c>
      <c r="L215" s="4">
        <f>AVERAGE(L191:L201)</f>
        <v>2.6699999999999995</v>
      </c>
      <c r="M215" s="4">
        <f>AVERAGE(M191:M201)</f>
        <v>2.6699999999999995</v>
      </c>
    </row>
    <row r="216" spans="3:13" ht="14.25" customHeight="1" x14ac:dyDescent="0.25">
      <c r="C216" s="4" t="s">
        <v>2</v>
      </c>
      <c r="D216" s="16">
        <f>SQRT((1/5)*(SUM(D203:D212)))</f>
        <v>2.9999999999996696E-3</v>
      </c>
      <c r="E216" s="16">
        <f>SQRT((1/5)*(SUM(E203:E212)))</f>
        <v>4.3817804600413332E-3</v>
      </c>
      <c r="F216" s="16">
        <f>SQRT((1/5)*(SUM(F203:F212)))</f>
        <v>2.1908902300204233E-3</v>
      </c>
      <c r="G216" s="16">
        <f>SQRT((1/8)*(SUM(G203:G212)))</f>
        <v>5.1961524227064444E-3</v>
      </c>
      <c r="H216" s="16">
        <f>SQRT((1/3)*(SUM(H203:H212)))</f>
        <v>4.6188021535170107E-3</v>
      </c>
      <c r="I216" s="16">
        <f>SQRT((1/6)*(SUM(I203:I212)))</f>
        <v>1.0801234497350041E-3</v>
      </c>
      <c r="J216" s="16">
        <f>SQRT((1/4)*(SUM(J203:J212)))</f>
        <v>6.7082039324991268E-3</v>
      </c>
      <c r="K216" s="16">
        <f>SQRT((1/6)*(SUM(K203:K212)))</f>
        <v>3.2403703492035734E-3</v>
      </c>
      <c r="L216" s="16">
        <f>SQRT((1/5)*(SUM(L203:L212)))</f>
        <v>4.3817804600418198E-3</v>
      </c>
      <c r="M216" s="16">
        <f>SQRT((1/6)*(SUM(M203:M212)))</f>
        <v>3.2403703492035734E-3</v>
      </c>
    </row>
    <row r="217" spans="3:13" ht="14.25" customHeight="1" x14ac:dyDescent="0.25">
      <c r="C217" s="4" t="s">
        <v>16</v>
      </c>
      <c r="D217" s="16">
        <f>D216/5</f>
        <v>5.9999999999993392E-4</v>
      </c>
      <c r="E217" s="16">
        <f>E216/5</f>
        <v>8.7635609200826668E-4</v>
      </c>
      <c r="F217" s="16">
        <f>F216/5</f>
        <v>4.3817804600408466E-4</v>
      </c>
      <c r="G217" s="16">
        <f>G216/8</f>
        <v>6.4951905283830555E-4</v>
      </c>
      <c r="H217" s="16">
        <f>H216/3</f>
        <v>1.5396007178390036E-3</v>
      </c>
      <c r="I217" s="16">
        <f>I216/6</f>
        <v>1.8002057495583403E-4</v>
      </c>
      <c r="J217" s="16">
        <f>J216/4</f>
        <v>1.6770509831247817E-3</v>
      </c>
      <c r="K217" s="16">
        <f>K216/6</f>
        <v>5.4006172486726223E-4</v>
      </c>
      <c r="L217" s="16">
        <f>L216/5</f>
        <v>8.7635609200836394E-4</v>
      </c>
      <c r="M217" s="16">
        <f>M216/6</f>
        <v>5.4006172486726223E-4</v>
      </c>
    </row>
    <row r="219" spans="3:13" ht="14.25" customHeight="1" x14ac:dyDescent="0.25"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4" t="s">
        <v>10</v>
      </c>
      <c r="J219" s="4" t="s">
        <v>11</v>
      </c>
      <c r="K219" s="4" t="s">
        <v>12</v>
      </c>
      <c r="L219" s="4" t="s">
        <v>13</v>
      </c>
      <c r="M219" s="4" t="s">
        <v>14</v>
      </c>
    </row>
    <row r="220" spans="3:13" ht="14.25" customHeight="1" x14ac:dyDescent="0.25">
      <c r="C220" s="4" t="s">
        <v>15</v>
      </c>
      <c r="D220" s="4">
        <f t="shared" ref="D220:M220" si="39">AVERAGE(D178:D187)</f>
        <v>0.33755413843549936</v>
      </c>
      <c r="E220" s="4">
        <f t="shared" si="39"/>
        <v>0.37933173379314994</v>
      </c>
      <c r="F220" s="4">
        <f t="shared" si="39"/>
        <v>0.38180643832514632</v>
      </c>
      <c r="G220" s="4">
        <f t="shared" si="39"/>
        <v>0.33540866245550272</v>
      </c>
      <c r="H220" s="4">
        <f t="shared" si="39"/>
        <v>0.66404360071783908</v>
      </c>
      <c r="I220" s="4">
        <f t="shared" si="39"/>
        <v>0.53425242880493795</v>
      </c>
      <c r="J220" s="4">
        <f t="shared" si="39"/>
        <v>0.53169145098312476</v>
      </c>
      <c r="K220" s="4">
        <f t="shared" si="39"/>
        <v>0.44730123867901184</v>
      </c>
      <c r="L220" s="4">
        <f t="shared" si="39"/>
        <v>0.44588435609200827</v>
      </c>
      <c r="M220" s="4">
        <f t="shared" si="39"/>
        <v>0.53475968641481408</v>
      </c>
    </row>
    <row r="221" spans="3:13" ht="14.25" customHeight="1" x14ac:dyDescent="0.25">
      <c r="C221" s="4" t="s">
        <v>2</v>
      </c>
      <c r="D221" s="16">
        <f>_xlfn.STDEV.S(D192:D201)</f>
        <v>0</v>
      </c>
      <c r="E221" s="16">
        <f>_xlfn.STDEV.S(E192:E201)</f>
        <v>0</v>
      </c>
      <c r="F221" s="16">
        <f>_xlfn.STDEV.S(F192:F201)</f>
        <v>0</v>
      </c>
      <c r="G221" s="16">
        <f t="shared" ref="G221:M221" si="40">_xlfn.STDEV.S(G191:G201)</f>
        <v>0</v>
      </c>
      <c r="H221" s="16">
        <f t="shared" si="40"/>
        <v>0</v>
      </c>
      <c r="I221" s="16">
        <f t="shared" si="40"/>
        <v>4.4408920985006262E-16</v>
      </c>
      <c r="J221" s="16">
        <f t="shared" si="40"/>
        <v>0</v>
      </c>
      <c r="K221" s="16">
        <f t="shared" si="40"/>
        <v>0</v>
      </c>
      <c r="L221" s="16">
        <f t="shared" si="40"/>
        <v>4.7967116933318164E-16</v>
      </c>
      <c r="M221" s="16">
        <f t="shared" si="40"/>
        <v>4.4408920985006262E-16</v>
      </c>
    </row>
    <row r="222" spans="3:13" ht="14.25" customHeight="1" x14ac:dyDescent="0.25">
      <c r="C222" s="4" t="s">
        <v>3</v>
      </c>
      <c r="D222" s="16">
        <f>_xlfn.STDEV.S(D192:D201)/SQRT(9)</f>
        <v>0</v>
      </c>
      <c r="E222" s="16">
        <f>_xlfn.STDEV.S(E192:E201)/SQRT(9)</f>
        <v>0</v>
      </c>
      <c r="F222" s="16">
        <f t="shared" ref="F222:M222" si="41">_xlfn.STDEV.S(F191:F201)/SQRT(9)</f>
        <v>1.5989038977772722E-16</v>
      </c>
      <c r="G222" s="16">
        <f t="shared" si="41"/>
        <v>0</v>
      </c>
      <c r="H222" s="16">
        <f t="shared" si="41"/>
        <v>0</v>
      </c>
      <c r="I222" s="16">
        <f t="shared" si="41"/>
        <v>1.4802973661668753E-16</v>
      </c>
      <c r="J222" s="16">
        <f t="shared" si="41"/>
        <v>0</v>
      </c>
      <c r="K222" s="16">
        <f t="shared" si="41"/>
        <v>0</v>
      </c>
      <c r="L222" s="16">
        <f t="shared" si="41"/>
        <v>1.5989038977772722E-16</v>
      </c>
      <c r="M222" s="16">
        <f t="shared" si="41"/>
        <v>1.4802973661668753E-16</v>
      </c>
    </row>
  </sheetData>
  <mergeCells count="3">
    <mergeCell ref="C1:L1"/>
    <mergeCell ref="C30:I30"/>
    <mergeCell ref="C60:E60"/>
  </mergeCell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Максим Тыкорь</dc:creator>
  <dc:description/>
  <cp:lastModifiedBy>Пользователь</cp:lastModifiedBy>
  <cp:revision>16</cp:revision>
  <dcterms:created xsi:type="dcterms:W3CDTF">2026-03-05T02:20:30Z</dcterms:created>
  <dcterms:modified xsi:type="dcterms:W3CDTF">2026-04-05T17:02:58Z</dcterms:modified>
  <dc:language>ru-RU</dc:language>
</cp:coreProperties>
</file>